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ário Urbano" sheetId="1" r:id="rId4"/>
    <sheet state="visible" name="Amostragem Dupla" sheetId="2" r:id="rId5"/>
    <sheet state="visible" name="Pontos de Bitterlich" sheetId="3" r:id="rId6"/>
  </sheets>
  <definedNames/>
  <calcPr/>
</workbook>
</file>

<file path=xl/sharedStrings.xml><?xml version="1.0" encoding="utf-8"?>
<sst xmlns="http://schemas.openxmlformats.org/spreadsheetml/2006/main" count="675" uniqueCount="264">
  <si>
    <t>Bairro Santo Amaro – Cidade de São Paulo</t>
  </si>
  <si>
    <t>Encontre o NÚMERO TOTAL de árvores no Bairro Santo Amaro com o respectivo intervalo de confiança de 95%.</t>
  </si>
  <si>
    <t>Dados Populacionais</t>
  </si>
  <si>
    <t xml:space="preserve"> Quadra</t>
  </si>
  <si>
    <t>Praça-Canteiro</t>
  </si>
  <si>
    <t>Bairro Jardins</t>
  </si>
  <si>
    <t xml:space="preserve">Número total de quadras </t>
  </si>
  <si>
    <t>Praça-Canteiros</t>
  </si>
  <si>
    <t>Identificador da Quadra</t>
  </si>
  <si>
    <t>Area da Quadra (m2)</t>
  </si>
  <si>
    <t>Perímetro da Quadra (m)</t>
  </si>
  <si>
    <t>Número de Árvores na Quadra</t>
  </si>
  <si>
    <t>(Yi-R.Xi)²</t>
  </si>
  <si>
    <t>Quadra</t>
  </si>
  <si>
    <t>Total</t>
  </si>
  <si>
    <t>Quadras (propriamente ditas)</t>
  </si>
  <si>
    <t>Tamanho da População</t>
  </si>
  <si>
    <t>N =</t>
  </si>
  <si>
    <t xml:space="preserve">Perímetro total das quadras </t>
  </si>
  <si>
    <t>m</t>
  </si>
  <si>
    <t>Total Populacional X</t>
  </si>
  <si>
    <t>tau_X =</t>
  </si>
  <si>
    <t>Quadras</t>
  </si>
  <si>
    <t>Média Populacional X</t>
  </si>
  <si>
    <t>mu_x =</t>
  </si>
  <si>
    <t xml:space="preserve">Área total das quadras </t>
  </si>
  <si>
    <t>m2</t>
  </si>
  <si>
    <t>Estimativas Por Estrato (tipo de quadra) e para o Bairro Jardins</t>
  </si>
  <si>
    <t>Total Variável Auxiliar X</t>
  </si>
  <si>
    <t>Tamanho da Amostra</t>
  </si>
  <si>
    <t>Índice do Estrato</t>
  </si>
  <si>
    <t>Variância Populacional</t>
  </si>
  <si>
    <t>Coeficiente de Variação %</t>
  </si>
  <si>
    <t>Total Variável de Interesse Y</t>
  </si>
  <si>
    <t>Variância do Total</t>
  </si>
  <si>
    <t>N</t>
  </si>
  <si>
    <t>tau_X</t>
  </si>
  <si>
    <t>n</t>
  </si>
  <si>
    <t>a</t>
  </si>
  <si>
    <t>s^2_R</t>
  </si>
  <si>
    <t>V</t>
  </si>
  <si>
    <t>tau_Y_R</t>
  </si>
  <si>
    <t>var(tau_Y_R)</t>
  </si>
  <si>
    <t>a * s^2_R</t>
  </si>
  <si>
    <t>(a * s^2_R)^2</t>
  </si>
  <si>
    <t>Total do Bairro</t>
  </si>
  <si>
    <t>tau_R =</t>
  </si>
  <si>
    <t>Média do Bairro</t>
  </si>
  <si>
    <t>mu_R =</t>
  </si>
  <si>
    <t>Tamanho de Amostra Efetivo</t>
  </si>
  <si>
    <t>n_e =</t>
  </si>
  <si>
    <t>Estatística t</t>
  </si>
  <si>
    <t>t =</t>
  </si>
  <si>
    <t>Erro Amostral Total</t>
  </si>
  <si>
    <t>E.A. (tau_R) =</t>
  </si>
  <si>
    <t>árvores</t>
  </si>
  <si>
    <t>Erro Amostral Média</t>
  </si>
  <si>
    <t>E.A. (mu_R) =</t>
  </si>
  <si>
    <t>árvores/m</t>
  </si>
  <si>
    <t>Erro Amostral %</t>
  </si>
  <si>
    <t>E.A. % =</t>
  </si>
  <si>
    <t>%</t>
  </si>
  <si>
    <t>Tamanho Amostral Para Erro Desejado</t>
  </si>
  <si>
    <t>Iteração</t>
  </si>
  <si>
    <t>t</t>
  </si>
  <si>
    <t>n*</t>
  </si>
  <si>
    <t>Erro Amostral Desejado</t>
  </si>
  <si>
    <t>E_% =</t>
  </si>
  <si>
    <t>Amostragem</t>
  </si>
  <si>
    <t>W_h</t>
  </si>
  <si>
    <t>Proporcional</t>
  </si>
  <si>
    <t>TOTAL =</t>
  </si>
  <si>
    <t>Dados Amostrais</t>
  </si>
  <si>
    <t xml:space="preserve">n = </t>
  </si>
  <si>
    <t>Cor. Pop. Finita</t>
  </si>
  <si>
    <t>Médias Amostrais</t>
  </si>
  <si>
    <t>mu_x_hat =</t>
  </si>
  <si>
    <t>mu_y_hat =</t>
  </si>
  <si>
    <t>arv/quadra</t>
  </si>
  <si>
    <t>Estimador de Razão</t>
  </si>
  <si>
    <t>R =</t>
  </si>
  <si>
    <t>s2_R =</t>
  </si>
  <si>
    <t>arv/m</t>
  </si>
  <si>
    <t>Variância Est. Razão</t>
  </si>
  <si>
    <t>Va( R ) =</t>
  </si>
  <si>
    <t>Número de árvores por metro²</t>
  </si>
  <si>
    <t>Erro Amostral</t>
  </si>
  <si>
    <t xml:space="preserve">Número Total de Árvores </t>
  </si>
  <si>
    <t>Total Estimado</t>
  </si>
  <si>
    <t>tau_Y_R =</t>
  </si>
  <si>
    <t>Var(tau_Y_R)=</t>
  </si>
  <si>
    <t>n =</t>
  </si>
  <si>
    <t>Amostragem Dupla em Floresta de Eucalipto</t>
  </si>
  <si>
    <t>Encontre a estimativa de produção de madeira (m3/ha), com o respectivo intervalo de confiança de 95%,  utilizando os seguintes métodos:</t>
  </si>
  <si>
    <t>1) Amostragem Aleatória Simples e</t>
  </si>
  <si>
    <t>2) Amostragem Dupla.</t>
  </si>
  <si>
    <t>3) Compare os resultados obtidos pelos dois métodos.</t>
  </si>
  <si>
    <t>Método Arbustimétrico utilizado:  Pontos de Bitterlich com fator de área basal de 2 m2/ha.</t>
  </si>
  <si>
    <t>Para obter o volume das árvores individuais utilize a equação de volume (m3):</t>
  </si>
  <si>
    <t>V = exp( -10,085 + 1,853*Ln( DAP) + 1,070*Ln( H ) )</t>
  </si>
  <si>
    <t>DAP em centímetros e H em metros.</t>
  </si>
  <si>
    <t>Dados da Primeira Fase</t>
  </si>
  <si>
    <t>Dados da Segunda Fase – processados</t>
  </si>
  <si>
    <t>Dados da Segunda Fase</t>
  </si>
  <si>
    <t>ponto</t>
  </si>
  <si>
    <t>area.basal (m2/ha)</t>
  </si>
  <si>
    <t>area.basal</t>
  </si>
  <si>
    <t>produção</t>
  </si>
  <si>
    <t>arvore</t>
  </si>
  <si>
    <t>dap.mm</t>
  </si>
  <si>
    <t>dap.cm</t>
  </si>
  <si>
    <t>h.dm</t>
  </si>
  <si>
    <t>h.m</t>
  </si>
  <si>
    <t>h.pred</t>
  </si>
  <si>
    <t>vol</t>
  </si>
  <si>
    <t>area transversal</t>
  </si>
  <si>
    <t>area basal por ponto</t>
  </si>
  <si>
    <t>fator de expansão</t>
  </si>
  <si>
    <t>produção por ponto</t>
  </si>
  <si>
    <t>1-1</t>
  </si>
  <si>
    <t>10-3</t>
  </si>
  <si>
    <t>1-2</t>
  </si>
  <si>
    <t>11-1</t>
  </si>
  <si>
    <t>NA</t>
  </si>
  <si>
    <t>10-1</t>
  </si>
  <si>
    <t>17-1</t>
  </si>
  <si>
    <t>10-2</t>
  </si>
  <si>
    <t>2-2</t>
  </si>
  <si>
    <t>27-4</t>
  </si>
  <si>
    <t>10-4</t>
  </si>
  <si>
    <t>29-3</t>
  </si>
  <si>
    <t>10-5</t>
  </si>
  <si>
    <t>3-2</t>
  </si>
  <si>
    <t>10-6</t>
  </si>
  <si>
    <t>3-5</t>
  </si>
  <si>
    <t>10-7</t>
  </si>
  <si>
    <t>4-6</t>
  </si>
  <si>
    <t>8-3</t>
  </si>
  <si>
    <t>11-2</t>
  </si>
  <si>
    <t>11-3</t>
  </si>
  <si>
    <t>11-4</t>
  </si>
  <si>
    <t>11-5</t>
  </si>
  <si>
    <t>11-6</t>
  </si>
  <si>
    <t>11-7</t>
  </si>
  <si>
    <t>12-1</t>
  </si>
  <si>
    <t>13-1</t>
  </si>
  <si>
    <t>13-2</t>
  </si>
  <si>
    <t>13-3</t>
  </si>
  <si>
    <t>14-1</t>
  </si>
  <si>
    <t>14-2</t>
  </si>
  <si>
    <t>14-3</t>
  </si>
  <si>
    <t>14-4</t>
  </si>
  <si>
    <t>15-1</t>
  </si>
  <si>
    <t>15-2</t>
  </si>
  <si>
    <t>15-3</t>
  </si>
  <si>
    <t>16-1</t>
  </si>
  <si>
    <t>16-2</t>
  </si>
  <si>
    <t>17-2</t>
  </si>
  <si>
    <t>18-1</t>
  </si>
  <si>
    <t>19-1</t>
  </si>
  <si>
    <t>2-1</t>
  </si>
  <si>
    <t>2-3</t>
  </si>
  <si>
    <t>20-1</t>
  </si>
  <si>
    <t>21-1</t>
  </si>
  <si>
    <t>21-2</t>
  </si>
  <si>
    <t>25-1</t>
  </si>
  <si>
    <t>26-1</t>
  </si>
  <si>
    <t>26-2</t>
  </si>
  <si>
    <t>26-3</t>
  </si>
  <si>
    <t>26-4</t>
  </si>
  <si>
    <t>26-5</t>
  </si>
  <si>
    <t>27-1</t>
  </si>
  <si>
    <t>27-2</t>
  </si>
  <si>
    <t>27-3</t>
  </si>
  <si>
    <t>27-5</t>
  </si>
  <si>
    <t>27-6</t>
  </si>
  <si>
    <t>28-1</t>
  </si>
  <si>
    <t>28-2</t>
  </si>
  <si>
    <t>28-3</t>
  </si>
  <si>
    <t>28-4</t>
  </si>
  <si>
    <t>29-1</t>
  </si>
  <si>
    <t>29-2</t>
  </si>
  <si>
    <t>3-1</t>
  </si>
  <si>
    <t>3-3</t>
  </si>
  <si>
    <t>3-4</t>
  </si>
  <si>
    <t>3-6</t>
  </si>
  <si>
    <t>30-1</t>
  </si>
  <si>
    <t>30-2</t>
  </si>
  <si>
    <t>30-3</t>
  </si>
  <si>
    <t>31-1</t>
  </si>
  <si>
    <t>31-2</t>
  </si>
  <si>
    <t>31-3</t>
  </si>
  <si>
    <t>31-4</t>
  </si>
  <si>
    <t>32-1</t>
  </si>
  <si>
    <t>32-2</t>
  </si>
  <si>
    <t>33-1</t>
  </si>
  <si>
    <t>34-1</t>
  </si>
  <si>
    <t>4-1</t>
  </si>
  <si>
    <t>4-2</t>
  </si>
  <si>
    <t>4-3</t>
  </si>
  <si>
    <t>4-4</t>
  </si>
  <si>
    <t>4-5</t>
  </si>
  <si>
    <t>5-1</t>
  </si>
  <si>
    <t>5-2</t>
  </si>
  <si>
    <t>5-3</t>
  </si>
  <si>
    <t>5-4</t>
  </si>
  <si>
    <t>5-5</t>
  </si>
  <si>
    <t>5-6</t>
  </si>
  <si>
    <t>5-7</t>
  </si>
  <si>
    <t>5-8</t>
  </si>
  <si>
    <t>6-1</t>
  </si>
  <si>
    <t>6-2</t>
  </si>
  <si>
    <t>6-3</t>
  </si>
  <si>
    <t>6-4</t>
  </si>
  <si>
    <t>6-5</t>
  </si>
  <si>
    <t>6-6</t>
  </si>
  <si>
    <t>6-7</t>
  </si>
  <si>
    <t>8-1</t>
  </si>
  <si>
    <t>8-2</t>
  </si>
  <si>
    <t>9-1</t>
  </si>
  <si>
    <t>9-2</t>
  </si>
  <si>
    <t>9-3</t>
  </si>
  <si>
    <t>9-4</t>
  </si>
  <si>
    <t>9-5</t>
  </si>
  <si>
    <t>9-6</t>
  </si>
  <si>
    <t>Amostragem Aleatória Simples com Pontos de Bitterlich</t>
  </si>
  <si>
    <t>Amostragem Dupla em Inventário com Pontos de Bitterlich</t>
  </si>
  <si>
    <t>Correção para População Finita é Nula</t>
  </si>
  <si>
    <t>N = infinito</t>
  </si>
  <si>
    <t>1a. Fase: Variável Auxiliar: X =  área basal</t>
  </si>
  <si>
    <t>Tamanho da amostra</t>
  </si>
  <si>
    <t>n_1 =</t>
  </si>
  <si>
    <t>2a. Fase: Variável de Interesse: Y = volume</t>
  </si>
  <si>
    <t>Média amostral</t>
  </si>
  <si>
    <t>mu_hat_x1 =</t>
  </si>
  <si>
    <t>m2/ha</t>
  </si>
  <si>
    <t>n_2 =</t>
  </si>
  <si>
    <t>Variância populacional</t>
  </si>
  <si>
    <t>s2_x1 =</t>
  </si>
  <si>
    <t>(m2/ha)^2</t>
  </si>
  <si>
    <t>Médias amostrais</t>
  </si>
  <si>
    <t>mu_hat_y =</t>
  </si>
  <si>
    <t>m3/ha</t>
  </si>
  <si>
    <t>Variâncias populacionais</t>
  </si>
  <si>
    <t>s2_y =</t>
  </si>
  <si>
    <t>(m3/ha)^2</t>
  </si>
  <si>
    <t>Estimadores</t>
  </si>
  <si>
    <t>mu_hat_x2 =</t>
  </si>
  <si>
    <t>Média da Var. De Intresse</t>
  </si>
  <si>
    <t>Variância da estimativa</t>
  </si>
  <si>
    <t>Var( mu_hat_y ) =</t>
  </si>
  <si>
    <t>s2_x2 =</t>
  </si>
  <si>
    <t>s2_xy =</t>
  </si>
  <si>
    <t>(m2/ha)*(m3/ha)</t>
  </si>
  <si>
    <t>Erro Amostral Aproximado</t>
  </si>
  <si>
    <t>m3/ha / m2/ha</t>
  </si>
  <si>
    <t>mu_DR =</t>
  </si>
  <si>
    <t>Var( mu_DR ) =</t>
  </si>
  <si>
    <t>Tamanho de Amostra para Erroa Amostral Desejado</t>
  </si>
  <si>
    <t>Erro Amostral  Desejado %</t>
  </si>
  <si>
    <t>Coeficiente de Variação</t>
  </si>
  <si>
    <t>V_% =</t>
  </si>
  <si>
    <t>RESPOSTA</t>
  </si>
  <si>
    <t>Os erros amostrais das duas técnicas utilizadas foi parecido, portanto não se faria necessário o uso de amostragem dupla nesse caso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</si>
</sst>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"/>
    <numFmt numFmtId="165" formatCode="#,##0.000000"/>
    <numFmt numFmtId="166" formatCode="#,##0.0000"/>
  </numFmts>
  <fonts count="12">
    <font>
      <sz val="10.0"/>
      <color rgb="FF000000"/>
      <name val="Arial"/>
    </font>
    <font>
      <b/>
      <sz val="14.0"/>
      <color theme="1"/>
      <name val="&quot;Times New Roman&quot;"/>
    </font>
    <font>
      <color theme="1"/>
      <name val="Calibri"/>
    </font>
    <font>
      <color theme="1"/>
      <name val="Verdana"/>
    </font>
    <font>
      <color theme="1"/>
      <name val="Arial"/>
    </font>
    <font>
      <b/>
      <sz val="12.0"/>
      <color theme="1"/>
      <name val="&quot;Times New Roman&quot;"/>
    </font>
    <font/>
    <font>
      <b/>
      <color theme="1"/>
      <name val="Arial"/>
    </font>
    <font>
      <b/>
      <i/>
      <sz val="14.0"/>
      <color theme="1"/>
      <name val="&quot;Times New Roman&quot;"/>
    </font>
    <font>
      <b/>
      <color rgb="FFC9211E"/>
      <name val="Arial"/>
    </font>
    <font>
      <i/>
      <color theme="1"/>
      <name val="Arial"/>
    </font>
    <font>
      <b/>
      <sz val="12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6B26B"/>
        <bgColor rgb="FFF6B26B"/>
      </patternFill>
    </fill>
    <fill>
      <patternFill patternType="solid">
        <fgColor rgb="FFE69138"/>
        <bgColor rgb="FFE69138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shrinkToFit="0" wrapText="1"/>
    </xf>
    <xf borderId="0" fillId="2" fontId="4" numFmtId="0" xfId="0" applyFill="1" applyFont="1"/>
    <xf borderId="2" fillId="3" fontId="5" numFmtId="0" xfId="0" applyAlignment="1" applyBorder="1" applyFill="1" applyFont="1">
      <alignment horizontal="center" vertical="bottom"/>
    </xf>
    <xf borderId="3" fillId="0" fontId="6" numFmtId="0" xfId="0" applyBorder="1" applyFont="1"/>
    <xf borderId="0" fillId="4" fontId="5" numFmtId="0" xfId="0" applyAlignment="1" applyFill="1" applyFont="1">
      <alignment horizontal="center" readingOrder="0" vertical="bottom"/>
    </xf>
    <xf borderId="0" fillId="4" fontId="7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5" fontId="4" numFmtId="0" xfId="0" applyAlignment="1" applyFill="1" applyFont="1">
      <alignment horizontal="left" readingOrder="0" shrinkToFit="0" vertical="center" wrapText="1"/>
    </xf>
    <xf borderId="0" fillId="5" fontId="4" numFmtId="0" xfId="0" applyAlignment="1" applyFont="1">
      <alignment horizontal="right" vertical="center"/>
    </xf>
    <xf borderId="0" fillId="5" fontId="2" numFmtId="0" xfId="0" applyAlignment="1" applyFont="1">
      <alignment shrinkToFit="0" vertical="center" wrapText="0"/>
    </xf>
    <xf borderId="0" fillId="2" fontId="2" numFmtId="0" xfId="0" applyAlignment="1" applyFont="1">
      <alignment shrinkToFit="0" vertical="bottom" wrapText="0"/>
    </xf>
    <xf borderId="0" fillId="3" fontId="4" numFmtId="0" xfId="0" applyAlignment="1" applyFont="1">
      <alignment horizontal="center" shrinkToFit="0" vertical="center" wrapText="1"/>
    </xf>
    <xf borderId="0" fillId="3" fontId="7" numFmtId="0" xfId="0" applyAlignment="1" applyFont="1">
      <alignment horizontal="center" readingOrder="0" shrinkToFit="0" vertical="center" wrapText="1"/>
    </xf>
    <xf borderId="0" fillId="3" fontId="4" numFmtId="0" xfId="0" applyAlignment="1" applyFont="1">
      <alignment horizontal="center" readingOrder="0" vertical="center"/>
    </xf>
    <xf borderId="0" fillId="3" fontId="7" numFmtId="0" xfId="0" applyAlignment="1" applyFont="1">
      <alignment horizontal="center" readingOrder="0" vertical="center"/>
    </xf>
    <xf borderId="0" fillId="3" fontId="4" numFmtId="0" xfId="0" applyFont="1"/>
    <xf borderId="0" fillId="5" fontId="4" numFmtId="0" xfId="0" applyAlignment="1" applyFont="1">
      <alignment horizontal="right" vertical="bottom"/>
    </xf>
    <xf borderId="0" fillId="5" fontId="2" numFmtId="0" xfId="0" applyAlignment="1" applyFont="1">
      <alignment shrinkToFit="0" vertical="bottom" wrapText="1"/>
    </xf>
    <xf borderId="0" fillId="2" fontId="2" numFmtId="0" xfId="0" applyAlignment="1" applyFont="1">
      <alignment shrinkToFit="0" vertical="bottom" wrapText="1"/>
    </xf>
    <xf borderId="0" fillId="5" fontId="4" numFmtId="0" xfId="0" applyAlignment="1" applyFont="1">
      <alignment horizontal="center" vertical="bottom"/>
    </xf>
    <xf borderId="0" fillId="5" fontId="4" numFmtId="2" xfId="0" applyAlignment="1" applyFont="1" applyNumberFormat="1">
      <alignment horizontal="center" readingOrder="0" vertical="bottom"/>
    </xf>
    <xf borderId="0" fillId="5" fontId="4" numFmtId="0" xfId="0" applyAlignment="1" applyFont="1">
      <alignment readingOrder="0" shrinkToFit="0" wrapText="1"/>
    </xf>
    <xf borderId="0" fillId="5" fontId="4" numFmtId="0" xfId="0" applyAlignment="1" applyFont="1">
      <alignment horizontal="center" readingOrder="0" vertical="center"/>
    </xf>
    <xf borderId="0" fillId="5" fontId="4" numFmtId="0" xfId="0" applyAlignment="1" applyFont="1">
      <alignment readingOrder="0"/>
    </xf>
    <xf borderId="0" fillId="5" fontId="4" numFmtId="0" xfId="0" applyFont="1"/>
    <xf borderId="0" fillId="5" fontId="4" numFmtId="0" xfId="0" applyAlignment="1" applyFont="1">
      <alignment readingOrder="0" shrinkToFit="0" vertical="bottom" wrapText="1"/>
    </xf>
    <xf borderId="0" fillId="5" fontId="2" numFmtId="0" xfId="0" applyAlignment="1" applyFont="1">
      <alignment vertical="bottom"/>
    </xf>
    <xf borderId="0" fillId="5" fontId="2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0" fillId="3" fontId="7" numFmtId="0" xfId="0" applyAlignment="1" applyFont="1">
      <alignment readingOrder="0"/>
    </xf>
    <xf borderId="0" fillId="3" fontId="4" numFmtId="0" xfId="0" applyAlignment="1" applyFont="1">
      <alignment readingOrder="0" shrinkToFit="0" wrapText="1"/>
    </xf>
    <xf borderId="0" fillId="5" fontId="4" numFmtId="3" xfId="0" applyAlignment="1" applyFont="1" applyNumberFormat="1">
      <alignment readingOrder="0"/>
    </xf>
    <xf borderId="0" fillId="5" fontId="4" numFmtId="4" xfId="0" applyAlignment="1" applyFont="1" applyNumberFormat="1">
      <alignment readingOrder="0"/>
    </xf>
    <xf borderId="0" fillId="5" fontId="4" numFmtId="11" xfId="0" applyAlignment="1" applyFont="1" applyNumberFormat="1">
      <alignment readingOrder="0"/>
    </xf>
    <xf borderId="0" fillId="3" fontId="7" numFmtId="0" xfId="0" applyAlignment="1" applyFont="1">
      <alignment readingOrder="0" shrinkToFit="0" wrapText="1"/>
    </xf>
    <xf borderId="0" fillId="3" fontId="4" numFmtId="0" xfId="0" applyAlignment="1" applyFont="1">
      <alignment horizontal="center" readingOrder="0"/>
    </xf>
    <xf borderId="0" fillId="5" fontId="4" numFmtId="0" xfId="0" applyAlignment="1" applyFont="1">
      <alignment horizontal="center" readingOrder="0"/>
    </xf>
    <xf borderId="0" fillId="3" fontId="7" numFmtId="0" xfId="0" applyAlignment="1" applyFont="1">
      <alignment shrinkToFit="0" vertical="bottom" wrapText="0"/>
    </xf>
    <xf borderId="0" fillId="3" fontId="2" numFmtId="0" xfId="0" applyAlignment="1" applyFont="1">
      <alignment vertical="bottom"/>
    </xf>
    <xf borderId="0" fillId="5" fontId="2" numFmtId="0" xfId="0" applyAlignment="1" applyFont="1">
      <alignment vertical="center"/>
    </xf>
    <xf borderId="0" fillId="5" fontId="2" numFmtId="0" xfId="0" applyAlignment="1" applyFont="1">
      <alignment horizontal="right" readingOrder="0" vertical="center"/>
    </xf>
    <xf borderId="0" fillId="5" fontId="4" numFmtId="2" xfId="0" applyAlignment="1" applyFont="1" applyNumberFormat="1">
      <alignment horizontal="right" readingOrder="0" vertical="center"/>
    </xf>
    <xf borderId="0" fillId="3" fontId="7" numFmtId="0" xfId="0" applyAlignment="1" applyFont="1">
      <alignment shrinkToFit="0" wrapText="0"/>
    </xf>
    <xf borderId="0" fillId="3" fontId="2" numFmtId="0" xfId="0" applyAlignment="1" applyFont="1">
      <alignment shrinkToFit="0" wrapText="1"/>
    </xf>
    <xf borderId="0" fillId="3" fontId="2" numFmtId="0" xfId="0" applyAlignment="1" applyFont="1">
      <alignment vertical="center"/>
    </xf>
    <xf borderId="0" fillId="5" fontId="4" numFmtId="4" xfId="0" applyAlignment="1" applyFont="1" applyNumberFormat="1">
      <alignment horizontal="right" readingOrder="0" vertical="center"/>
    </xf>
    <xf borderId="0" fillId="5" fontId="2" numFmtId="0" xfId="0" applyFont="1"/>
    <xf borderId="0" fillId="5" fontId="4" numFmtId="164" xfId="0" applyAlignment="1" applyFont="1" applyNumberFormat="1">
      <alignment horizontal="right" readingOrder="0" vertical="center"/>
    </xf>
    <xf borderId="0" fillId="5" fontId="4" numFmtId="165" xfId="0" applyAlignment="1" applyFont="1" applyNumberFormat="1">
      <alignment horizontal="right" readingOrder="0" vertical="center"/>
    </xf>
    <xf borderId="0" fillId="3" fontId="7" numFmtId="0" xfId="0" applyAlignment="1" applyFont="1">
      <alignment readingOrder="0" shrinkToFit="0" vertical="bottom" wrapText="0"/>
    </xf>
    <xf borderId="0" fillId="5" fontId="4" numFmtId="164" xfId="0" applyAlignment="1" applyFont="1" applyNumberFormat="1">
      <alignment horizontal="right" vertical="bottom"/>
    </xf>
    <xf borderId="0" fillId="5" fontId="4" numFmtId="166" xfId="0" applyAlignment="1" applyFont="1" applyNumberFormat="1">
      <alignment horizontal="right" vertical="bottom"/>
    </xf>
    <xf borderId="0" fillId="5" fontId="4" numFmtId="3" xfId="0" applyAlignment="1" applyFont="1" applyNumberFormat="1">
      <alignment horizontal="right" vertical="bottom"/>
    </xf>
    <xf borderId="0" fillId="5" fontId="4" numFmtId="0" xfId="0" applyAlignment="1" applyFont="1">
      <alignment readingOrder="0" vertical="center"/>
    </xf>
    <xf borderId="0" fillId="3" fontId="4" numFmtId="0" xfId="0" applyAlignment="1" applyFont="1">
      <alignment horizontal="center" vertical="center"/>
    </xf>
    <xf borderId="0" fillId="3" fontId="4" numFmtId="0" xfId="0" applyAlignment="1" applyFont="1">
      <alignment vertical="center"/>
    </xf>
    <xf borderId="0" fillId="5" fontId="4" numFmtId="0" xfId="0" applyAlignment="1" applyFont="1">
      <alignment horizontal="center" vertical="center"/>
    </xf>
    <xf borderId="0" fillId="5" fontId="4" numFmtId="0" xfId="0" applyAlignment="1" applyFont="1">
      <alignment shrinkToFit="0" wrapText="1"/>
    </xf>
    <xf borderId="0" fillId="5" fontId="4" numFmtId="3" xfId="0" applyAlignment="1" applyFont="1" applyNumberFormat="1">
      <alignment readingOrder="0" vertical="center"/>
    </xf>
    <xf borderId="0" fillId="0" fontId="4" numFmtId="0" xfId="0" applyAlignment="1" applyFont="1">
      <alignment shrinkToFit="0" wrapText="1"/>
    </xf>
    <xf borderId="1" fillId="0" fontId="8" numFmtId="0" xfId="0" applyAlignment="1" applyBorder="1" applyFont="1">
      <alignment shrinkToFit="0" vertical="bottom" wrapText="0"/>
    </xf>
    <xf borderId="0" fillId="0" fontId="9" numFmtId="0" xfId="0" applyAlignment="1" applyFont="1">
      <alignment shrinkToFit="0" wrapText="1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shrinkToFit="0" vertical="bottom" wrapText="0"/>
    </xf>
    <xf borderId="0" fillId="3" fontId="4" numFmtId="0" xfId="0" applyAlignment="1" applyFont="1">
      <alignment horizontal="center" shrinkToFit="0" vertical="bottom" wrapText="1"/>
    </xf>
    <xf borderId="0" fillId="3" fontId="4" numFmtId="0" xfId="0" applyAlignment="1" applyFont="1">
      <alignment horizontal="center" vertical="bottom"/>
    </xf>
    <xf borderId="0" fillId="5" fontId="4" numFmtId="2" xfId="0" applyAlignment="1" applyFont="1" applyNumberFormat="1">
      <alignment horizontal="center" vertical="bottom"/>
    </xf>
    <xf borderId="0" fillId="5" fontId="4" numFmtId="2" xfId="0" applyAlignment="1" applyFont="1" applyNumberFormat="1">
      <alignment horizontal="right" vertical="bottom"/>
    </xf>
    <xf borderId="0" fillId="2" fontId="7" numFmtId="0" xfId="0" applyAlignment="1" applyFont="1">
      <alignment readingOrder="0"/>
    </xf>
    <xf borderId="0" fillId="2" fontId="4" numFmtId="0" xfId="0" applyAlignment="1" applyFont="1">
      <alignment readingOrder="0" shrinkToFit="0" wrapText="1"/>
    </xf>
    <xf borderId="0" fillId="2" fontId="4" numFmtId="0" xfId="0" applyAlignment="1" applyFont="1">
      <alignment readingOrder="0" vertical="center"/>
    </xf>
    <xf borderId="0" fillId="2" fontId="4" numFmtId="0" xfId="0" applyAlignment="1" applyFont="1">
      <alignment readingOrder="0"/>
    </xf>
    <xf borderId="0" fillId="2" fontId="4" numFmtId="0" xfId="0" applyAlignment="1" applyFont="1">
      <alignment shrinkToFit="0" wrapText="1"/>
    </xf>
    <xf borderId="0" fillId="2" fontId="7" numFmtId="0" xfId="0" applyAlignment="1" applyFont="1">
      <alignment readingOrder="0" shrinkToFit="0" wrapText="1"/>
    </xf>
    <xf borderId="0" fillId="6" fontId="7" numFmtId="0" xfId="0" applyAlignment="1" applyFill="1" applyFont="1">
      <alignment readingOrder="0"/>
    </xf>
    <xf borderId="0" fillId="6" fontId="4" numFmtId="0" xfId="0" applyFont="1"/>
    <xf borderId="0" fillId="3" fontId="7" numFmtId="0" xfId="0" applyAlignment="1" applyFont="1">
      <alignment readingOrder="0" vertical="center"/>
    </xf>
    <xf borderId="0" fillId="3" fontId="4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8" max="18" width="23.29"/>
  </cols>
  <sheetData>
    <row r="1">
      <c r="A1" s="1" t="s">
        <v>0</v>
      </c>
      <c r="B1" s="2"/>
      <c r="C1" s="2"/>
      <c r="D1" s="2"/>
      <c r="E1" s="3"/>
      <c r="F1" s="3"/>
      <c r="G1" s="3"/>
    </row>
    <row r="2">
      <c r="A2" s="4" t="s">
        <v>1</v>
      </c>
    </row>
    <row r="3">
      <c r="F3" s="5"/>
    </row>
    <row r="4">
      <c r="A4" s="6" t="s">
        <v>2</v>
      </c>
      <c r="B4" s="7"/>
      <c r="C4" s="7"/>
      <c r="D4" s="7"/>
      <c r="F4" s="8" t="s">
        <v>3</v>
      </c>
      <c r="L4" s="8" t="s">
        <v>4</v>
      </c>
      <c r="R4" s="9" t="s">
        <v>5</v>
      </c>
      <c r="AC4" s="10"/>
      <c r="AD4" s="10"/>
    </row>
    <row r="5">
      <c r="A5" s="11" t="s">
        <v>6</v>
      </c>
      <c r="B5" s="12">
        <v>273.0</v>
      </c>
      <c r="C5" s="13" t="s">
        <v>7</v>
      </c>
      <c r="E5" s="14"/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L5" s="15" t="s">
        <v>8</v>
      </c>
      <c r="M5" s="15" t="s">
        <v>9</v>
      </c>
      <c r="N5" s="15" t="s">
        <v>10</v>
      </c>
      <c r="O5" s="15" t="s">
        <v>11</v>
      </c>
      <c r="P5" s="15" t="s">
        <v>12</v>
      </c>
      <c r="R5" s="16" t="s">
        <v>2</v>
      </c>
      <c r="S5" s="17"/>
      <c r="T5" s="18" t="s">
        <v>4</v>
      </c>
      <c r="U5" s="18" t="s">
        <v>13</v>
      </c>
      <c r="V5" s="18" t="s">
        <v>14</v>
      </c>
      <c r="W5" s="19"/>
      <c r="X5" s="19"/>
      <c r="Y5" s="19"/>
      <c r="Z5" s="19"/>
      <c r="AA5" s="19"/>
      <c r="AB5" s="19"/>
    </row>
    <row r="6">
      <c r="B6" s="20">
        <v>665.0</v>
      </c>
      <c r="C6" s="21" t="s">
        <v>15</v>
      </c>
      <c r="E6" s="22"/>
      <c r="F6" s="23">
        <v>364.0</v>
      </c>
      <c r="G6" s="23">
        <v>24383.0</v>
      </c>
      <c r="H6" s="23">
        <v>744.13</v>
      </c>
      <c r="I6" s="23">
        <v>32.0</v>
      </c>
      <c r="J6" s="24">
        <v>11.33</v>
      </c>
      <c r="L6" s="23">
        <v>264.0</v>
      </c>
      <c r="M6" s="23">
        <v>36.0</v>
      </c>
      <c r="N6" s="23">
        <v>35.16</v>
      </c>
      <c r="O6" s="23">
        <v>2.0</v>
      </c>
      <c r="P6" s="24">
        <v>0.42</v>
      </c>
      <c r="R6" s="25" t="s">
        <v>16</v>
      </c>
      <c r="S6" s="26" t="s">
        <v>17</v>
      </c>
      <c r="T6" s="27">
        <v>273.0</v>
      </c>
      <c r="U6" s="27">
        <v>665.0</v>
      </c>
      <c r="V6" s="27">
        <v>938.0</v>
      </c>
      <c r="W6" s="28"/>
      <c r="X6" s="28"/>
      <c r="Y6" s="28"/>
      <c r="Z6" s="28"/>
      <c r="AA6" s="28"/>
      <c r="AB6" s="28"/>
    </row>
    <row r="7">
      <c r="A7" s="29" t="s">
        <v>18</v>
      </c>
      <c r="B7" s="20">
        <v>90586.71</v>
      </c>
      <c r="C7" s="30" t="s">
        <v>19</v>
      </c>
      <c r="D7" s="31" t="s">
        <v>7</v>
      </c>
      <c r="E7" s="14"/>
      <c r="F7" s="23">
        <v>5397.0</v>
      </c>
      <c r="G7" s="23">
        <v>14422.0</v>
      </c>
      <c r="H7" s="23">
        <v>530.44</v>
      </c>
      <c r="I7" s="23">
        <v>22.0</v>
      </c>
      <c r="J7" s="24">
        <v>2.52</v>
      </c>
      <c r="L7" s="23">
        <v>1182.0</v>
      </c>
      <c r="M7" s="23">
        <v>20537.0</v>
      </c>
      <c r="N7" s="23">
        <v>626.51</v>
      </c>
      <c r="O7" s="23">
        <v>20.0</v>
      </c>
      <c r="P7" s="24">
        <v>17.02</v>
      </c>
      <c r="R7" s="25" t="s">
        <v>20</v>
      </c>
      <c r="S7" s="26" t="s">
        <v>21</v>
      </c>
      <c r="T7" s="27">
        <v>90586.71</v>
      </c>
      <c r="U7" s="27">
        <v>385875.54</v>
      </c>
      <c r="V7" s="27">
        <v>476462.25</v>
      </c>
      <c r="W7" s="27" t="s">
        <v>19</v>
      </c>
      <c r="X7" s="28"/>
      <c r="Y7" s="28"/>
      <c r="Z7" s="28"/>
      <c r="AA7" s="28"/>
      <c r="AB7" s="28"/>
    </row>
    <row r="8">
      <c r="B8" s="20">
        <v>385875.54</v>
      </c>
      <c r="C8" s="30" t="s">
        <v>19</v>
      </c>
      <c r="D8" s="30" t="s">
        <v>22</v>
      </c>
      <c r="E8" s="32"/>
      <c r="F8" s="23">
        <v>16196.0</v>
      </c>
      <c r="G8" s="23">
        <v>148197.0</v>
      </c>
      <c r="H8" s="23">
        <v>2576.97</v>
      </c>
      <c r="I8" s="23">
        <v>57.0</v>
      </c>
      <c r="J8" s="24">
        <v>1777.5</v>
      </c>
      <c r="L8" s="23">
        <v>2224.0</v>
      </c>
      <c r="M8" s="23">
        <v>577.0</v>
      </c>
      <c r="N8" s="23">
        <v>110.47</v>
      </c>
      <c r="O8" s="23">
        <v>3.0</v>
      </c>
      <c r="P8" s="24">
        <v>1.57</v>
      </c>
      <c r="R8" s="25" t="s">
        <v>23</v>
      </c>
      <c r="S8" s="26" t="s">
        <v>24</v>
      </c>
      <c r="T8" s="27">
        <v>191.08</v>
      </c>
      <c r="U8" s="27">
        <v>574.21</v>
      </c>
      <c r="V8" s="27">
        <v>507.96</v>
      </c>
      <c r="W8" s="27" t="s">
        <v>19</v>
      </c>
      <c r="X8" s="28"/>
      <c r="Y8" s="28"/>
      <c r="Z8" s="28"/>
      <c r="AA8" s="28"/>
      <c r="AB8" s="28"/>
    </row>
    <row r="9">
      <c r="A9" s="29" t="s">
        <v>25</v>
      </c>
      <c r="B9" s="20">
        <v>421928.0</v>
      </c>
      <c r="C9" s="30" t="s">
        <v>26</v>
      </c>
      <c r="D9" s="31" t="s">
        <v>7</v>
      </c>
      <c r="E9" s="32"/>
      <c r="F9" s="23">
        <v>16240.0</v>
      </c>
      <c r="G9" s="23">
        <v>25922.0</v>
      </c>
      <c r="H9" s="23">
        <v>728.45</v>
      </c>
      <c r="I9" s="23">
        <v>21.0</v>
      </c>
      <c r="J9" s="24">
        <v>49.43</v>
      </c>
      <c r="L9" s="23">
        <v>4701.0</v>
      </c>
      <c r="M9" s="23">
        <v>37.0</v>
      </c>
      <c r="N9" s="23">
        <v>48.98</v>
      </c>
      <c r="O9" s="23">
        <v>0.0</v>
      </c>
      <c r="P9" s="24">
        <v>3.56</v>
      </c>
      <c r="R9" s="33" t="s">
        <v>27</v>
      </c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>
      <c r="B10" s="20">
        <v>1.2633952E7</v>
      </c>
      <c r="C10" s="30" t="s">
        <v>26</v>
      </c>
      <c r="D10" s="30" t="s">
        <v>22</v>
      </c>
      <c r="E10" s="32"/>
      <c r="F10" s="23">
        <v>16251.0</v>
      </c>
      <c r="G10" s="23">
        <v>4784.0</v>
      </c>
      <c r="H10" s="23">
        <v>343.67</v>
      </c>
      <c r="I10" s="23">
        <v>6.0</v>
      </c>
      <c r="J10" s="24">
        <v>52.19</v>
      </c>
      <c r="L10" s="23">
        <v>4742.0</v>
      </c>
      <c r="M10" s="23">
        <v>25.0</v>
      </c>
      <c r="N10" s="23">
        <v>36.04</v>
      </c>
      <c r="O10" s="23">
        <v>0.0</v>
      </c>
      <c r="P10" s="24">
        <v>1.93</v>
      </c>
      <c r="R10" s="19"/>
      <c r="S10" s="34" t="s">
        <v>16</v>
      </c>
      <c r="T10" s="34" t="s">
        <v>28</v>
      </c>
      <c r="U10" s="34" t="s">
        <v>29</v>
      </c>
      <c r="V10" s="34" t="s">
        <v>30</v>
      </c>
      <c r="W10" s="34" t="s">
        <v>31</v>
      </c>
      <c r="X10" s="34" t="s">
        <v>32</v>
      </c>
      <c r="Y10" s="34" t="s">
        <v>33</v>
      </c>
      <c r="Z10" s="34" t="s">
        <v>34</v>
      </c>
      <c r="AA10" s="19"/>
      <c r="AB10" s="19"/>
    </row>
    <row r="11">
      <c r="F11" s="23">
        <v>16292.0</v>
      </c>
      <c r="G11" s="23">
        <v>6813.0</v>
      </c>
      <c r="H11" s="23">
        <v>384.21</v>
      </c>
      <c r="I11" s="23">
        <v>18.0</v>
      </c>
      <c r="J11" s="24">
        <v>10.34</v>
      </c>
      <c r="L11" s="23">
        <v>4879.0</v>
      </c>
      <c r="M11" s="23">
        <v>3140.0</v>
      </c>
      <c r="N11" s="23">
        <v>406.41</v>
      </c>
      <c r="O11" s="23">
        <v>0.0</v>
      </c>
      <c r="P11" s="24">
        <v>244.91</v>
      </c>
      <c r="R11" s="19"/>
      <c r="S11" s="33" t="s">
        <v>35</v>
      </c>
      <c r="T11" s="33" t="s">
        <v>36</v>
      </c>
      <c r="U11" s="33" t="s">
        <v>37</v>
      </c>
      <c r="V11" s="33" t="s">
        <v>38</v>
      </c>
      <c r="W11" s="33" t="s">
        <v>39</v>
      </c>
      <c r="X11" s="33" t="s">
        <v>40</v>
      </c>
      <c r="Y11" s="33" t="s">
        <v>41</v>
      </c>
      <c r="Z11" s="33" t="s">
        <v>42</v>
      </c>
      <c r="AA11" s="33" t="s">
        <v>43</v>
      </c>
      <c r="AB11" s="33" t="s">
        <v>44</v>
      </c>
    </row>
    <row r="12">
      <c r="F12" s="23">
        <v>16331.0</v>
      </c>
      <c r="G12" s="23">
        <v>10726.0</v>
      </c>
      <c r="H12" s="23">
        <v>533.26</v>
      </c>
      <c r="I12" s="23">
        <v>31.0</v>
      </c>
      <c r="J12" s="24">
        <v>109.84</v>
      </c>
      <c r="L12" s="23">
        <v>6147.0</v>
      </c>
      <c r="M12" s="23">
        <v>3100.0</v>
      </c>
      <c r="N12" s="23">
        <v>520.07</v>
      </c>
      <c r="O12" s="23">
        <v>29.0</v>
      </c>
      <c r="P12" s="24">
        <v>80.52</v>
      </c>
      <c r="R12" s="33" t="s">
        <v>4</v>
      </c>
      <c r="S12" s="27">
        <v>273.0</v>
      </c>
      <c r="T12" s="27">
        <v>90586.71</v>
      </c>
      <c r="U12" s="27">
        <v>29.0</v>
      </c>
      <c r="V12" s="27">
        <v>2296.97</v>
      </c>
      <c r="W12" s="27">
        <v>339.997</v>
      </c>
      <c r="X12" s="27">
        <v>144.37</v>
      </c>
      <c r="Y12" s="35">
        <v>3488.0</v>
      </c>
      <c r="Z12" s="35">
        <v>780962.0</v>
      </c>
      <c r="AA12" s="27">
        <v>780961.926</v>
      </c>
      <c r="AB12" s="27">
        <v>6.09901529849E11</v>
      </c>
    </row>
    <row r="13">
      <c r="F13" s="23">
        <v>16354.0</v>
      </c>
      <c r="G13" s="23">
        <v>69405.0</v>
      </c>
      <c r="H13" s="23">
        <v>1564.95</v>
      </c>
      <c r="I13" s="23">
        <v>89.0</v>
      </c>
      <c r="J13" s="24">
        <v>828.38</v>
      </c>
      <c r="L13" s="23">
        <v>6185.0</v>
      </c>
      <c r="M13" s="23">
        <v>114.0</v>
      </c>
      <c r="N13" s="23">
        <v>52.58</v>
      </c>
      <c r="O13" s="23">
        <v>2.0</v>
      </c>
      <c r="P13" s="24">
        <v>0.0</v>
      </c>
      <c r="R13" s="33" t="s">
        <v>13</v>
      </c>
      <c r="S13" s="27">
        <v>665.0</v>
      </c>
      <c r="T13" s="27">
        <v>385875.54</v>
      </c>
      <c r="U13" s="27">
        <v>71.0</v>
      </c>
      <c r="V13" s="27">
        <v>5563.52</v>
      </c>
      <c r="W13" s="27">
        <v>209.429</v>
      </c>
      <c r="X13" s="27">
        <v>64.81</v>
      </c>
      <c r="Y13" s="35">
        <v>14848.0</v>
      </c>
      <c r="Z13" s="35">
        <v>1165164.0</v>
      </c>
      <c r="AA13" s="27">
        <v>1165164.123</v>
      </c>
      <c r="AB13" s="27">
        <v>1.357607432585E12</v>
      </c>
    </row>
    <row r="14">
      <c r="F14" s="23">
        <v>16368.0</v>
      </c>
      <c r="G14" s="23">
        <v>9493.0</v>
      </c>
      <c r="H14" s="23">
        <v>502.66</v>
      </c>
      <c r="I14" s="23">
        <v>63.0</v>
      </c>
      <c r="J14" s="24">
        <v>1906.01</v>
      </c>
      <c r="L14" s="23">
        <v>6201.0</v>
      </c>
      <c r="M14" s="23">
        <v>244.0</v>
      </c>
      <c r="N14" s="23">
        <v>139.33</v>
      </c>
      <c r="O14" s="23">
        <v>4.0</v>
      </c>
      <c r="P14" s="24">
        <v>1.86</v>
      </c>
      <c r="R14" s="33" t="s">
        <v>45</v>
      </c>
      <c r="S14" s="27">
        <v>938.0</v>
      </c>
      <c r="T14" s="28"/>
      <c r="U14" s="28"/>
      <c r="V14" s="28"/>
      <c r="W14" s="27" t="s">
        <v>46</v>
      </c>
      <c r="X14" s="28"/>
      <c r="Y14" s="27">
        <v>18336.5</v>
      </c>
      <c r="Z14" s="35">
        <v>1946126.0</v>
      </c>
      <c r="AA14" s="36">
        <v>1946126.05</v>
      </c>
      <c r="AB14" s="37">
        <v>1.97E12</v>
      </c>
    </row>
    <row r="15">
      <c r="F15" s="23">
        <v>16405.0</v>
      </c>
      <c r="G15" s="23">
        <v>22004.0</v>
      </c>
      <c r="H15" s="23">
        <v>596.75</v>
      </c>
      <c r="I15" s="23">
        <v>8.0</v>
      </c>
      <c r="J15" s="24">
        <v>223.88</v>
      </c>
      <c r="L15" s="23">
        <v>7652.0</v>
      </c>
      <c r="M15" s="23">
        <v>262.0</v>
      </c>
      <c r="N15" s="23">
        <v>286.55</v>
      </c>
      <c r="O15" s="23">
        <v>36.0</v>
      </c>
      <c r="P15" s="24">
        <v>623.29</v>
      </c>
      <c r="R15" s="33" t="s">
        <v>47</v>
      </c>
      <c r="S15" s="28"/>
      <c r="T15" s="28"/>
      <c r="U15" s="28"/>
      <c r="V15" s="28"/>
      <c r="W15" s="27" t="s">
        <v>48</v>
      </c>
      <c r="X15" s="28"/>
      <c r="Y15" s="27">
        <v>0.0385</v>
      </c>
      <c r="Z15" s="27">
        <v>9.0E-6</v>
      </c>
      <c r="AA15" s="28"/>
      <c r="AB15" s="28"/>
    </row>
    <row r="16">
      <c r="F16" s="23">
        <v>16490.0</v>
      </c>
      <c r="G16" s="23">
        <v>5790.0</v>
      </c>
      <c r="H16" s="23">
        <v>298.18</v>
      </c>
      <c r="I16" s="23">
        <v>5.0</v>
      </c>
      <c r="J16" s="24">
        <v>41.91</v>
      </c>
      <c r="L16" s="23">
        <v>7686.0</v>
      </c>
      <c r="M16" s="23">
        <v>344.0</v>
      </c>
      <c r="N16" s="23">
        <v>319.57</v>
      </c>
      <c r="O16" s="23">
        <v>8.0</v>
      </c>
      <c r="P16" s="24">
        <v>18.54</v>
      </c>
    </row>
    <row r="17">
      <c r="F17" s="23">
        <v>16496.0</v>
      </c>
      <c r="G17" s="23">
        <v>14546.0</v>
      </c>
      <c r="H17" s="23">
        <v>503.66</v>
      </c>
      <c r="I17" s="23">
        <v>16.0</v>
      </c>
      <c r="J17" s="24">
        <v>11.43</v>
      </c>
      <c r="L17" s="23">
        <v>7687.0</v>
      </c>
      <c r="M17" s="23">
        <v>20713.0</v>
      </c>
      <c r="N17" s="23">
        <v>3228.49</v>
      </c>
      <c r="O17" s="23">
        <v>204.0</v>
      </c>
      <c r="P17" s="24">
        <v>6348.88</v>
      </c>
      <c r="R17" s="38" t="s">
        <v>49</v>
      </c>
      <c r="S17" s="27" t="s">
        <v>50</v>
      </c>
      <c r="T17" s="28"/>
      <c r="U17" s="27">
        <v>191.0</v>
      </c>
      <c r="V17" s="28"/>
    </row>
    <row r="18">
      <c r="F18" s="23">
        <v>16600.0</v>
      </c>
      <c r="G18" s="23">
        <v>7657.0</v>
      </c>
      <c r="H18" s="23">
        <v>342.51</v>
      </c>
      <c r="I18" s="23">
        <v>15.0</v>
      </c>
      <c r="J18" s="24">
        <v>3.31</v>
      </c>
      <c r="L18" s="23">
        <v>7711.0</v>
      </c>
      <c r="M18" s="23">
        <v>1541.0</v>
      </c>
      <c r="N18" s="23">
        <v>525.34</v>
      </c>
      <c r="O18" s="23">
        <v>19.0</v>
      </c>
      <c r="P18" s="24">
        <v>1.51</v>
      </c>
      <c r="R18" s="38" t="s">
        <v>51</v>
      </c>
      <c r="S18" s="27" t="s">
        <v>52</v>
      </c>
      <c r="T18" s="28"/>
      <c r="U18" s="27">
        <v>1.97</v>
      </c>
      <c r="V18" s="28"/>
    </row>
    <row r="19">
      <c r="F19" s="23">
        <v>16603.0</v>
      </c>
      <c r="G19" s="23">
        <v>2842.0</v>
      </c>
      <c r="H19" s="23">
        <v>219.81</v>
      </c>
      <c r="I19" s="23">
        <v>8.0</v>
      </c>
      <c r="J19" s="24">
        <v>0.21</v>
      </c>
      <c r="L19" s="23">
        <v>7714.0</v>
      </c>
      <c r="M19" s="23">
        <v>370.0</v>
      </c>
      <c r="N19" s="23">
        <v>412.92</v>
      </c>
      <c r="O19" s="23">
        <v>16.0</v>
      </c>
      <c r="P19" s="24">
        <v>0.01</v>
      </c>
      <c r="R19" s="38" t="s">
        <v>53</v>
      </c>
      <c r="S19" s="27" t="s">
        <v>54</v>
      </c>
      <c r="T19" s="28"/>
      <c r="U19" s="27">
        <v>2751.7</v>
      </c>
      <c r="V19" s="27" t="s">
        <v>55</v>
      </c>
    </row>
    <row r="20">
      <c r="F20" s="23">
        <v>16724.0</v>
      </c>
      <c r="G20" s="23">
        <v>8030.0</v>
      </c>
      <c r="H20" s="23">
        <v>358.02</v>
      </c>
      <c r="I20" s="23">
        <v>1.0</v>
      </c>
      <c r="J20" s="24">
        <v>163.24</v>
      </c>
      <c r="L20" s="23">
        <v>7717.0</v>
      </c>
      <c r="M20" s="23">
        <v>880.0</v>
      </c>
      <c r="N20" s="23">
        <v>264.13</v>
      </c>
      <c r="O20" s="23">
        <v>13.0</v>
      </c>
      <c r="P20" s="24">
        <v>8.0</v>
      </c>
      <c r="R20" s="38" t="s">
        <v>56</v>
      </c>
      <c r="S20" s="27" t="s">
        <v>57</v>
      </c>
      <c r="T20" s="28"/>
      <c r="U20" s="27">
        <v>0.0058</v>
      </c>
      <c r="V20" s="27" t="s">
        <v>58</v>
      </c>
    </row>
    <row r="21">
      <c r="F21" s="23">
        <v>16737.0</v>
      </c>
      <c r="G21" s="23">
        <v>17870.0</v>
      </c>
      <c r="H21" s="23">
        <v>562.77</v>
      </c>
      <c r="I21" s="23">
        <v>42.0</v>
      </c>
      <c r="J21" s="24">
        <v>413.92</v>
      </c>
      <c r="L21" s="23">
        <v>9380.0</v>
      </c>
      <c r="M21" s="23">
        <v>739.0</v>
      </c>
      <c r="N21" s="23">
        <v>114.76</v>
      </c>
      <c r="O21" s="23">
        <v>0.0</v>
      </c>
      <c r="P21" s="24">
        <v>19.53</v>
      </c>
      <c r="R21" s="38" t="s">
        <v>59</v>
      </c>
      <c r="S21" s="27" t="s">
        <v>60</v>
      </c>
      <c r="T21" s="28"/>
      <c r="U21" s="27">
        <v>15.0</v>
      </c>
      <c r="V21" s="27" t="s">
        <v>61</v>
      </c>
    </row>
    <row r="22">
      <c r="F22" s="23">
        <v>16966.0</v>
      </c>
      <c r="G22" s="23">
        <v>6911.0</v>
      </c>
      <c r="H22" s="23">
        <v>339.43</v>
      </c>
      <c r="I22" s="23">
        <v>3.0</v>
      </c>
      <c r="J22" s="24">
        <v>101.23</v>
      </c>
      <c r="L22" s="23">
        <v>10158.0</v>
      </c>
      <c r="M22" s="23">
        <v>213.0</v>
      </c>
      <c r="N22" s="23">
        <v>252.45</v>
      </c>
      <c r="O22" s="23">
        <v>0.0</v>
      </c>
      <c r="P22" s="24">
        <v>94.5</v>
      </c>
    </row>
    <row r="23">
      <c r="F23" s="23">
        <v>16982.0</v>
      </c>
      <c r="G23" s="23">
        <v>7367.0</v>
      </c>
      <c r="H23" s="23">
        <v>338.47</v>
      </c>
      <c r="I23" s="23">
        <v>9.0</v>
      </c>
      <c r="J23" s="24">
        <v>16.19</v>
      </c>
      <c r="L23" s="23">
        <v>10194.0</v>
      </c>
      <c r="M23" s="23">
        <v>58.0</v>
      </c>
      <c r="N23" s="23">
        <v>69.93</v>
      </c>
      <c r="O23" s="23">
        <v>0.0</v>
      </c>
      <c r="P23" s="24">
        <v>7.25</v>
      </c>
      <c r="R23" s="38" t="s">
        <v>62</v>
      </c>
      <c r="V23" s="39" t="s">
        <v>63</v>
      </c>
      <c r="W23" s="39" t="s">
        <v>64</v>
      </c>
      <c r="X23" s="39" t="s">
        <v>65</v>
      </c>
    </row>
    <row r="24">
      <c r="F24" s="23">
        <v>16992.0</v>
      </c>
      <c r="G24" s="23">
        <v>21949.0</v>
      </c>
      <c r="H24" s="23">
        <v>766.02</v>
      </c>
      <c r="I24" s="23">
        <v>27.0</v>
      </c>
      <c r="J24" s="24">
        <v>6.13</v>
      </c>
      <c r="L24" s="23">
        <v>10205.0</v>
      </c>
      <c r="M24" s="23">
        <v>495.0</v>
      </c>
      <c r="N24" s="23">
        <v>208.09</v>
      </c>
      <c r="O24" s="23">
        <v>0.0</v>
      </c>
      <c r="P24" s="24">
        <v>64.21</v>
      </c>
      <c r="R24" s="38" t="s">
        <v>66</v>
      </c>
      <c r="S24" s="27" t="s">
        <v>67</v>
      </c>
      <c r="T24" s="27">
        <v>5.0</v>
      </c>
      <c r="V24" s="40">
        <v>1.0</v>
      </c>
      <c r="W24" s="27">
        <v>1.9725</v>
      </c>
      <c r="X24" s="27">
        <v>406.0</v>
      </c>
    </row>
    <row r="25">
      <c r="F25" s="23">
        <v>16996.0</v>
      </c>
      <c r="G25" s="23">
        <v>21084.0</v>
      </c>
      <c r="H25" s="23">
        <v>612.14</v>
      </c>
      <c r="I25" s="23">
        <v>14.0</v>
      </c>
      <c r="J25" s="24">
        <v>91.29</v>
      </c>
      <c r="L25" s="23">
        <v>10312.0</v>
      </c>
      <c r="M25" s="23">
        <v>11936.0</v>
      </c>
      <c r="N25" s="23">
        <v>2630.78</v>
      </c>
      <c r="O25" s="23">
        <v>58.0</v>
      </c>
      <c r="P25" s="24">
        <v>1875.24</v>
      </c>
      <c r="R25" s="27" t="s">
        <v>68</v>
      </c>
      <c r="S25" s="27" t="s">
        <v>69</v>
      </c>
      <c r="T25" s="27" t="s">
        <v>70</v>
      </c>
      <c r="V25" s="40">
        <v>2.0</v>
      </c>
      <c r="W25" s="27">
        <v>1.9658</v>
      </c>
      <c r="X25" s="27">
        <v>405.0</v>
      </c>
    </row>
    <row r="26">
      <c r="F26" s="23">
        <v>17050.0</v>
      </c>
      <c r="G26" s="23">
        <v>11668.0</v>
      </c>
      <c r="H26" s="23">
        <v>518.4</v>
      </c>
      <c r="I26" s="23">
        <v>10.0</v>
      </c>
      <c r="J26" s="24">
        <v>98.96</v>
      </c>
      <c r="L26" s="23">
        <v>11068.0</v>
      </c>
      <c r="M26" s="23">
        <v>1912.0</v>
      </c>
      <c r="N26" s="23">
        <v>333.39</v>
      </c>
      <c r="O26" s="23">
        <v>13.0</v>
      </c>
      <c r="P26" s="24">
        <v>0.03</v>
      </c>
      <c r="R26" s="28"/>
      <c r="S26" s="27" t="s">
        <v>4</v>
      </c>
      <c r="T26" s="27">
        <v>0.29</v>
      </c>
      <c r="V26" s="40">
        <v>3.0</v>
      </c>
      <c r="W26" s="27">
        <v>1.9658</v>
      </c>
      <c r="X26" s="27">
        <v>405.0</v>
      </c>
    </row>
    <row r="27">
      <c r="F27" s="23">
        <v>17095.0</v>
      </c>
      <c r="G27" s="23">
        <v>11893.0</v>
      </c>
      <c r="H27" s="23">
        <v>474.39</v>
      </c>
      <c r="I27" s="23">
        <v>15.0</v>
      </c>
      <c r="J27" s="24">
        <v>10.59</v>
      </c>
      <c r="L27" s="23">
        <v>12559.0</v>
      </c>
      <c r="M27" s="23">
        <v>2838.0</v>
      </c>
      <c r="N27" s="23">
        <v>220.91</v>
      </c>
      <c r="O27" s="23">
        <v>6.0</v>
      </c>
      <c r="P27" s="24">
        <v>6.28</v>
      </c>
      <c r="R27" s="28"/>
      <c r="S27" s="27" t="s">
        <v>13</v>
      </c>
      <c r="T27" s="27">
        <v>0.71</v>
      </c>
      <c r="V27" s="40">
        <v>4.0</v>
      </c>
      <c r="W27" s="27">
        <v>1.9658</v>
      </c>
      <c r="X27" s="27">
        <v>405.0</v>
      </c>
    </row>
    <row r="28">
      <c r="F28" s="23">
        <v>17139.0</v>
      </c>
      <c r="G28" s="23">
        <v>7383.0</v>
      </c>
      <c r="H28" s="23">
        <v>337.41</v>
      </c>
      <c r="I28" s="23">
        <v>12.0</v>
      </c>
      <c r="J28" s="24">
        <v>0.97</v>
      </c>
      <c r="L28" s="23">
        <v>12752.0</v>
      </c>
      <c r="M28" s="23">
        <v>397.0</v>
      </c>
      <c r="N28" s="23">
        <v>122.54</v>
      </c>
      <c r="O28" s="23">
        <v>9.0</v>
      </c>
      <c r="P28" s="24">
        <v>18.33</v>
      </c>
      <c r="R28" s="28"/>
      <c r="S28" s="27" t="s">
        <v>71</v>
      </c>
      <c r="T28" s="27">
        <v>1.0</v>
      </c>
    </row>
    <row r="29">
      <c r="F29" s="23">
        <v>17210.0</v>
      </c>
      <c r="G29" s="23">
        <v>6779.0</v>
      </c>
      <c r="H29" s="23">
        <v>418.52</v>
      </c>
      <c r="I29" s="23">
        <v>9.0</v>
      </c>
      <c r="J29" s="24">
        <v>50.47</v>
      </c>
      <c r="L29" s="23">
        <v>12789.0</v>
      </c>
      <c r="M29" s="23">
        <v>1174.0</v>
      </c>
      <c r="N29" s="23">
        <v>159.62</v>
      </c>
      <c r="O29" s="23">
        <v>2.0</v>
      </c>
      <c r="P29" s="24">
        <v>17.19</v>
      </c>
    </row>
    <row r="30">
      <c r="F30" s="23">
        <v>17308.0</v>
      </c>
      <c r="G30" s="23">
        <v>7459.0</v>
      </c>
      <c r="H30" s="23">
        <v>338.07</v>
      </c>
      <c r="I30" s="23">
        <v>12.0</v>
      </c>
      <c r="J30" s="24">
        <v>1.02</v>
      </c>
      <c r="L30" s="23">
        <v>12987.0</v>
      </c>
      <c r="M30" s="23">
        <v>2096.0</v>
      </c>
      <c r="N30" s="23">
        <v>207.58</v>
      </c>
      <c r="O30" s="23">
        <v>8.0</v>
      </c>
      <c r="P30" s="24">
        <v>0.0</v>
      </c>
    </row>
    <row r="31">
      <c r="F31" s="23">
        <v>17382.0</v>
      </c>
      <c r="G31" s="23">
        <v>3407.0</v>
      </c>
      <c r="H31" s="23">
        <v>249.42</v>
      </c>
      <c r="I31" s="23">
        <v>1.0</v>
      </c>
      <c r="J31" s="24">
        <v>73.92</v>
      </c>
      <c r="L31" s="23">
        <v>13007.0</v>
      </c>
      <c r="M31" s="23">
        <v>3776.0</v>
      </c>
      <c r="N31" s="23">
        <v>276.72</v>
      </c>
      <c r="O31" s="23">
        <v>6.0</v>
      </c>
      <c r="P31" s="24">
        <v>21.68</v>
      </c>
    </row>
    <row r="32">
      <c r="F32" s="23">
        <v>17386.0</v>
      </c>
      <c r="G32" s="23">
        <v>7423.0</v>
      </c>
      <c r="H32" s="23">
        <v>339.27</v>
      </c>
      <c r="I32" s="23">
        <v>11.0</v>
      </c>
      <c r="J32" s="24">
        <v>4.22</v>
      </c>
      <c r="L32" s="23">
        <v>15070.0</v>
      </c>
      <c r="M32" s="23">
        <v>891.0</v>
      </c>
      <c r="N32" s="23">
        <v>133.71</v>
      </c>
      <c r="O32" s="23">
        <v>0.0</v>
      </c>
      <c r="P32" s="24">
        <v>26.51</v>
      </c>
    </row>
    <row r="33">
      <c r="F33" s="23">
        <v>17440.0</v>
      </c>
      <c r="G33" s="23">
        <v>4177.0</v>
      </c>
      <c r="H33" s="23">
        <v>269.14</v>
      </c>
      <c r="I33" s="23">
        <v>7.0</v>
      </c>
      <c r="J33" s="24">
        <v>11.27</v>
      </c>
      <c r="L33" s="23">
        <v>15232.0</v>
      </c>
      <c r="M33" s="23">
        <v>225.0</v>
      </c>
      <c r="N33" s="23">
        <v>65.6</v>
      </c>
      <c r="O33" s="23">
        <v>0.0</v>
      </c>
      <c r="P33" s="24">
        <v>6.38</v>
      </c>
    </row>
    <row r="34">
      <c r="F34" s="23">
        <v>17506.0</v>
      </c>
      <c r="G34" s="23">
        <v>7448.0</v>
      </c>
      <c r="H34" s="23">
        <v>337.64</v>
      </c>
      <c r="I34" s="23">
        <v>7.0</v>
      </c>
      <c r="J34" s="24">
        <v>35.91</v>
      </c>
      <c r="L34" s="23">
        <v>60050.0</v>
      </c>
      <c r="M34" s="23">
        <v>642.0</v>
      </c>
      <c r="N34" s="23">
        <v>215.09</v>
      </c>
      <c r="O34" s="23">
        <v>5.0</v>
      </c>
      <c r="P34" s="24">
        <v>10.77</v>
      </c>
    </row>
    <row r="35">
      <c r="F35" s="23">
        <v>17580.0</v>
      </c>
      <c r="G35" s="23">
        <v>6480.0</v>
      </c>
      <c r="H35" s="23">
        <v>372.83</v>
      </c>
      <c r="I35" s="23">
        <v>7.0</v>
      </c>
      <c r="J35" s="24">
        <v>53.97</v>
      </c>
    </row>
    <row r="36">
      <c r="F36" s="23">
        <v>17581.0</v>
      </c>
      <c r="G36" s="23">
        <v>4832.0</v>
      </c>
      <c r="H36" s="23">
        <v>276.31</v>
      </c>
      <c r="I36" s="23">
        <v>10.0</v>
      </c>
      <c r="J36" s="24">
        <v>0.4</v>
      </c>
      <c r="L36" s="41" t="s">
        <v>2</v>
      </c>
      <c r="M36" s="42"/>
      <c r="N36" s="42"/>
      <c r="O36" s="42"/>
      <c r="P36" s="32"/>
    </row>
    <row r="37">
      <c r="F37" s="23">
        <v>17593.0</v>
      </c>
      <c r="G37" s="23">
        <v>30491.0</v>
      </c>
      <c r="H37" s="23">
        <v>833.96</v>
      </c>
      <c r="I37" s="23">
        <v>16.0</v>
      </c>
      <c r="J37" s="24">
        <v>258.9</v>
      </c>
      <c r="L37" s="21" t="s">
        <v>16</v>
      </c>
      <c r="M37" s="43" t="s">
        <v>17</v>
      </c>
      <c r="N37" s="44">
        <v>273.0</v>
      </c>
      <c r="O37" s="30"/>
    </row>
    <row r="38">
      <c r="F38" s="23">
        <v>18904.0</v>
      </c>
      <c r="G38" s="23">
        <v>7452.0</v>
      </c>
      <c r="H38" s="23">
        <v>338.9</v>
      </c>
      <c r="I38" s="23">
        <v>6.0</v>
      </c>
      <c r="J38" s="24">
        <v>49.57</v>
      </c>
      <c r="L38" s="21" t="s">
        <v>20</v>
      </c>
      <c r="M38" s="43" t="s">
        <v>21</v>
      </c>
      <c r="N38" s="44">
        <v>90586.71</v>
      </c>
      <c r="O38" s="30" t="s">
        <v>19</v>
      </c>
    </row>
    <row r="39">
      <c r="F39" s="23">
        <v>19689.0</v>
      </c>
      <c r="G39" s="23">
        <v>1356.0</v>
      </c>
      <c r="H39" s="23">
        <v>149.9</v>
      </c>
      <c r="I39" s="23">
        <v>0.0</v>
      </c>
      <c r="J39" s="24">
        <v>33.27</v>
      </c>
      <c r="L39" s="21" t="s">
        <v>23</v>
      </c>
      <c r="M39" s="43" t="s">
        <v>24</v>
      </c>
      <c r="N39" s="45">
        <v>331.82</v>
      </c>
      <c r="O39" s="30" t="s">
        <v>19</v>
      </c>
    </row>
    <row r="40">
      <c r="F40" s="23">
        <v>20746.0</v>
      </c>
      <c r="G40" s="23">
        <v>3506.0</v>
      </c>
      <c r="H40" s="23">
        <v>261.76</v>
      </c>
      <c r="I40" s="23">
        <v>12.0</v>
      </c>
      <c r="J40" s="24">
        <v>3.72</v>
      </c>
      <c r="L40" s="46" t="s">
        <v>72</v>
      </c>
      <c r="M40" s="47"/>
      <c r="N40" s="48"/>
      <c r="O40" s="48"/>
      <c r="P40" s="32"/>
    </row>
    <row r="41">
      <c r="F41" s="23">
        <v>21746.0</v>
      </c>
      <c r="G41" s="23">
        <v>12939.0</v>
      </c>
      <c r="H41" s="23">
        <v>574.23</v>
      </c>
      <c r="I41" s="23">
        <v>25.0</v>
      </c>
      <c r="J41" s="24">
        <v>8.43</v>
      </c>
      <c r="L41" s="21" t="s">
        <v>29</v>
      </c>
      <c r="M41" s="43" t="s">
        <v>73</v>
      </c>
      <c r="N41" s="44">
        <v>29.0</v>
      </c>
      <c r="O41" s="30"/>
    </row>
    <row r="42">
      <c r="F42" s="23">
        <v>23327.0</v>
      </c>
      <c r="G42" s="23">
        <v>6013.0</v>
      </c>
      <c r="H42" s="23">
        <v>315.58</v>
      </c>
      <c r="I42" s="23">
        <v>8.0</v>
      </c>
      <c r="J42" s="24">
        <v>17.17</v>
      </c>
      <c r="L42" s="21" t="s">
        <v>74</v>
      </c>
      <c r="M42" s="43"/>
      <c r="N42" s="49">
        <v>0.89</v>
      </c>
      <c r="O42" s="50"/>
    </row>
    <row r="43">
      <c r="F43" s="23">
        <v>23360.0</v>
      </c>
      <c r="G43" s="23">
        <v>12754.0</v>
      </c>
      <c r="H43" s="23">
        <v>519.12</v>
      </c>
      <c r="I43" s="23">
        <v>9.0</v>
      </c>
      <c r="J43" s="24">
        <v>120.46</v>
      </c>
      <c r="L43" s="21" t="s">
        <v>75</v>
      </c>
      <c r="M43" s="43" t="s">
        <v>76</v>
      </c>
      <c r="N43" s="45">
        <v>414.61</v>
      </c>
      <c r="O43" s="30" t="s">
        <v>19</v>
      </c>
    </row>
    <row r="44">
      <c r="F44" s="23">
        <v>25243.0</v>
      </c>
      <c r="G44" s="23">
        <v>18148.0</v>
      </c>
      <c r="H44" s="23">
        <v>642.55</v>
      </c>
      <c r="I44" s="23">
        <v>15.0</v>
      </c>
      <c r="J44" s="24">
        <v>94.58</v>
      </c>
      <c r="L44" s="21"/>
      <c r="M44" s="43" t="s">
        <v>77</v>
      </c>
      <c r="N44" s="45">
        <v>15.97</v>
      </c>
      <c r="O44" s="30" t="s">
        <v>78</v>
      </c>
    </row>
    <row r="45">
      <c r="F45" s="23">
        <v>25244.0</v>
      </c>
      <c r="G45" s="23">
        <v>7482.0</v>
      </c>
      <c r="H45" s="23">
        <v>351.84</v>
      </c>
      <c r="I45" s="23">
        <v>3.0</v>
      </c>
      <c r="J45" s="24">
        <v>111.06</v>
      </c>
      <c r="L45" s="21" t="s">
        <v>79</v>
      </c>
      <c r="M45" s="43" t="s">
        <v>80</v>
      </c>
      <c r="N45" s="51">
        <v>0.039</v>
      </c>
      <c r="O45" s="28"/>
    </row>
    <row r="46">
      <c r="F46" s="23">
        <v>30512.0</v>
      </c>
      <c r="G46" s="23">
        <v>2575.0</v>
      </c>
      <c r="H46" s="23">
        <v>377.26</v>
      </c>
      <c r="I46" s="23">
        <v>16.0</v>
      </c>
      <c r="J46" s="24">
        <v>2.2</v>
      </c>
      <c r="L46" s="21" t="s">
        <v>31</v>
      </c>
      <c r="M46" s="43" t="s">
        <v>81</v>
      </c>
      <c r="N46" s="49">
        <v>340.0</v>
      </c>
      <c r="O46" s="30" t="s">
        <v>82</v>
      </c>
    </row>
    <row r="47">
      <c r="F47" s="23">
        <v>37858.0</v>
      </c>
      <c r="G47" s="23">
        <v>5941.0</v>
      </c>
      <c r="H47" s="23">
        <v>320.66</v>
      </c>
      <c r="I47" s="23">
        <v>13.0</v>
      </c>
      <c r="J47" s="24">
        <v>0.44</v>
      </c>
      <c r="L47" s="21"/>
      <c r="M47" s="43"/>
      <c r="N47" s="44">
        <v>4.447304201</v>
      </c>
      <c r="O47" s="30"/>
    </row>
    <row r="48">
      <c r="F48" s="23">
        <v>39928.0</v>
      </c>
      <c r="G48" s="23">
        <v>21155.0</v>
      </c>
      <c r="H48" s="23">
        <v>776.29</v>
      </c>
      <c r="I48" s="23">
        <v>85.0</v>
      </c>
      <c r="J48" s="24">
        <v>3039.18</v>
      </c>
      <c r="L48" s="21" t="s">
        <v>83</v>
      </c>
      <c r="M48" s="43" t="s">
        <v>84</v>
      </c>
      <c r="N48" s="52">
        <v>9.5E-5</v>
      </c>
      <c r="O48" s="30"/>
    </row>
    <row r="49">
      <c r="F49" s="23">
        <v>39942.0</v>
      </c>
      <c r="G49" s="23">
        <v>15159.0</v>
      </c>
      <c r="H49" s="23">
        <v>507.18</v>
      </c>
      <c r="I49" s="23">
        <v>16.0</v>
      </c>
      <c r="J49" s="24">
        <v>12.36</v>
      </c>
      <c r="L49" s="21" t="s">
        <v>51</v>
      </c>
      <c r="M49" s="43" t="s">
        <v>52</v>
      </c>
      <c r="N49" s="45">
        <v>2.05</v>
      </c>
      <c r="O49" s="28"/>
    </row>
    <row r="50">
      <c r="F50" s="23">
        <v>39952.0</v>
      </c>
      <c r="G50" s="23">
        <v>9960.0</v>
      </c>
      <c r="H50" s="23">
        <v>394.88</v>
      </c>
      <c r="I50" s="23">
        <v>10.0</v>
      </c>
      <c r="J50" s="24">
        <v>26.99</v>
      </c>
      <c r="L50" s="53" t="s">
        <v>85</v>
      </c>
      <c r="M50" s="42"/>
      <c r="N50" s="42"/>
      <c r="O50" s="42"/>
      <c r="P50" s="3"/>
    </row>
    <row r="51">
      <c r="F51" s="23">
        <v>40055.0</v>
      </c>
      <c r="G51" s="23">
        <v>17020.0</v>
      </c>
      <c r="H51" s="23">
        <v>515.0</v>
      </c>
      <c r="I51" s="23">
        <v>29.0</v>
      </c>
      <c r="J51" s="24">
        <v>84.33</v>
      </c>
      <c r="L51" s="30"/>
      <c r="M51" s="30" t="s">
        <v>80</v>
      </c>
      <c r="N51" s="54">
        <f>N45</f>
        <v>0.039</v>
      </c>
      <c r="O51" s="30" t="s">
        <v>82</v>
      </c>
    </row>
    <row r="52">
      <c r="F52" s="23">
        <v>40056.0</v>
      </c>
      <c r="G52" s="23">
        <v>22199.0</v>
      </c>
      <c r="H52" s="23">
        <v>600.1</v>
      </c>
      <c r="I52" s="23">
        <v>40.0</v>
      </c>
      <c r="J52" s="24">
        <v>285.9</v>
      </c>
      <c r="L52" s="31" t="s">
        <v>86</v>
      </c>
      <c r="M52" s="30"/>
      <c r="N52" s="55">
        <f>N49*SQRT(N48)</f>
        <v>0.01998092841</v>
      </c>
      <c r="O52" s="30" t="s">
        <v>82</v>
      </c>
    </row>
    <row r="53">
      <c r="F53" s="23">
        <v>40059.0</v>
      </c>
      <c r="G53" s="23">
        <v>8792.0</v>
      </c>
      <c r="H53" s="23">
        <v>456.24</v>
      </c>
      <c r="I53" s="23">
        <v>17.0</v>
      </c>
      <c r="J53" s="24">
        <v>0.31</v>
      </c>
      <c r="L53" s="31" t="s">
        <v>59</v>
      </c>
      <c r="M53" s="30"/>
      <c r="N53" s="56">
        <f>N52/N51*100</f>
        <v>51.23314976</v>
      </c>
      <c r="O53" s="30" t="s">
        <v>61</v>
      </c>
    </row>
    <row r="54">
      <c r="F54" s="23">
        <v>40082.0</v>
      </c>
      <c r="G54" s="23">
        <v>25646.0</v>
      </c>
      <c r="H54" s="23">
        <v>821.75</v>
      </c>
      <c r="I54" s="23">
        <v>52.0</v>
      </c>
      <c r="J54" s="24">
        <v>415.32</v>
      </c>
      <c r="L54" s="53" t="s">
        <v>87</v>
      </c>
      <c r="M54" s="42"/>
      <c r="N54" s="42"/>
      <c r="O54" s="42"/>
      <c r="P54" s="3"/>
    </row>
    <row r="55">
      <c r="F55" s="23">
        <v>40175.0</v>
      </c>
      <c r="G55" s="23">
        <v>24848.0</v>
      </c>
      <c r="H55" s="23">
        <v>715.63</v>
      </c>
      <c r="I55" s="23">
        <v>20.0</v>
      </c>
      <c r="J55" s="24">
        <v>56.81</v>
      </c>
      <c r="L55" s="31" t="s">
        <v>88</v>
      </c>
      <c r="M55" s="30" t="s">
        <v>89</v>
      </c>
      <c r="N55" s="56">
        <f>N45*N38</f>
        <v>3532.88169</v>
      </c>
      <c r="O55" s="30" t="s">
        <v>55</v>
      </c>
    </row>
    <row r="56">
      <c r="F56" s="23">
        <v>40184.0</v>
      </c>
      <c r="G56" s="23">
        <v>13616.0</v>
      </c>
      <c r="H56" s="23">
        <v>494.14</v>
      </c>
      <c r="I56" s="23">
        <v>29.0</v>
      </c>
      <c r="J56" s="24">
        <v>99.72</v>
      </c>
      <c r="L56" s="31" t="s">
        <v>34</v>
      </c>
      <c r="M56" s="30" t="s">
        <v>90</v>
      </c>
      <c r="N56" s="56">
        <f>N48*N38^2</f>
        <v>779565.4427</v>
      </c>
      <c r="O56" s="30"/>
    </row>
    <row r="57">
      <c r="F57" s="23">
        <v>40188.0</v>
      </c>
      <c r="G57" s="23">
        <v>14237.0</v>
      </c>
      <c r="H57" s="23">
        <v>516.55</v>
      </c>
      <c r="I57" s="23">
        <v>20.0</v>
      </c>
      <c r="J57" s="24">
        <v>0.02</v>
      </c>
      <c r="L57" s="31" t="s">
        <v>86</v>
      </c>
      <c r="M57" s="30"/>
      <c r="N57" s="56">
        <f>N49*SQRT(N56)</f>
        <v>1810.006567</v>
      </c>
      <c r="O57" s="30" t="s">
        <v>55</v>
      </c>
    </row>
    <row r="58">
      <c r="F58" s="23">
        <v>40193.0</v>
      </c>
      <c r="G58" s="23">
        <v>7436.0</v>
      </c>
      <c r="H58" s="23">
        <v>392.7</v>
      </c>
      <c r="I58" s="23">
        <v>13.0</v>
      </c>
      <c r="J58" s="24">
        <v>4.46</v>
      </c>
      <c r="L58" s="31" t="s">
        <v>59</v>
      </c>
      <c r="M58" s="30"/>
      <c r="N58" s="56">
        <f>N57/N55*100</f>
        <v>51.23314976</v>
      </c>
      <c r="O58" s="30" t="s">
        <v>61</v>
      </c>
    </row>
    <row r="59">
      <c r="F59" s="23">
        <v>40203.0</v>
      </c>
      <c r="G59" s="23">
        <v>14363.0</v>
      </c>
      <c r="H59" s="23">
        <v>530.91</v>
      </c>
      <c r="I59" s="23">
        <v>29.0</v>
      </c>
      <c r="J59" s="24">
        <v>73.46</v>
      </c>
    </row>
    <row r="60">
      <c r="F60" s="23">
        <v>40213.0</v>
      </c>
      <c r="G60" s="23">
        <v>21910.0</v>
      </c>
      <c r="H60" s="23">
        <v>594.23</v>
      </c>
      <c r="I60" s="23">
        <v>36.0</v>
      </c>
      <c r="J60" s="24">
        <v>172.51</v>
      </c>
    </row>
    <row r="61">
      <c r="F61" s="23">
        <v>40272.0</v>
      </c>
      <c r="G61" s="23">
        <v>8215.0</v>
      </c>
      <c r="H61" s="23">
        <v>434.8</v>
      </c>
      <c r="I61" s="23">
        <v>14.0</v>
      </c>
      <c r="J61" s="24">
        <v>7.46</v>
      </c>
    </row>
    <row r="62">
      <c r="F62" s="23">
        <v>40305.0</v>
      </c>
      <c r="G62" s="23">
        <v>11261.0</v>
      </c>
      <c r="H62" s="23">
        <v>519.74</v>
      </c>
      <c r="I62" s="23">
        <v>19.0</v>
      </c>
      <c r="J62" s="24">
        <v>1.0</v>
      </c>
    </row>
    <row r="63">
      <c r="F63" s="23">
        <v>40331.0</v>
      </c>
      <c r="G63" s="23">
        <v>5894.0</v>
      </c>
      <c r="H63" s="23">
        <v>315.73</v>
      </c>
      <c r="I63" s="23">
        <v>5.0</v>
      </c>
      <c r="J63" s="24">
        <v>51.11</v>
      </c>
    </row>
    <row r="64">
      <c r="F64" s="23">
        <v>40337.0</v>
      </c>
      <c r="G64" s="23">
        <v>15814.0</v>
      </c>
      <c r="H64" s="23">
        <v>647.09</v>
      </c>
      <c r="I64" s="23">
        <v>48.0</v>
      </c>
      <c r="J64" s="24">
        <v>533.63</v>
      </c>
    </row>
    <row r="65">
      <c r="F65" s="23">
        <v>40339.0</v>
      </c>
      <c r="G65" s="23">
        <v>24598.0</v>
      </c>
      <c r="H65" s="23">
        <v>634.64</v>
      </c>
      <c r="I65" s="23">
        <v>50.0</v>
      </c>
      <c r="J65" s="24">
        <v>654.31</v>
      </c>
    </row>
    <row r="66">
      <c r="F66" s="23">
        <v>40391.0</v>
      </c>
      <c r="G66" s="23">
        <v>21789.0</v>
      </c>
      <c r="H66" s="23">
        <v>716.47</v>
      </c>
      <c r="I66" s="23">
        <v>32.0</v>
      </c>
      <c r="J66" s="24">
        <v>19.63</v>
      </c>
    </row>
    <row r="67">
      <c r="F67" s="23">
        <v>40395.0</v>
      </c>
      <c r="G67" s="23">
        <v>10713.0</v>
      </c>
      <c r="H67" s="23">
        <v>417.15</v>
      </c>
      <c r="I67" s="23">
        <v>17.0</v>
      </c>
      <c r="J67" s="24">
        <v>0.9</v>
      </c>
    </row>
    <row r="68">
      <c r="F68" s="23">
        <v>40413.0</v>
      </c>
      <c r="G68" s="23">
        <v>9831.0</v>
      </c>
      <c r="H68" s="23">
        <v>419.74</v>
      </c>
      <c r="I68" s="23">
        <v>19.0</v>
      </c>
      <c r="J68" s="24">
        <v>8.11</v>
      </c>
    </row>
    <row r="69">
      <c r="F69" s="23">
        <v>40414.0</v>
      </c>
      <c r="G69" s="23">
        <v>9237.0</v>
      </c>
      <c r="H69" s="23">
        <v>413.24</v>
      </c>
      <c r="I69" s="23">
        <v>11.0</v>
      </c>
      <c r="J69" s="24">
        <v>24.02</v>
      </c>
    </row>
    <row r="70">
      <c r="F70" s="23">
        <v>40426.0</v>
      </c>
      <c r="G70" s="23">
        <v>6183.0</v>
      </c>
      <c r="H70" s="23">
        <v>369.44</v>
      </c>
      <c r="I70" s="23">
        <v>12.0</v>
      </c>
      <c r="J70" s="24">
        <v>4.91</v>
      </c>
    </row>
    <row r="71">
      <c r="F71" s="23">
        <v>40440.0</v>
      </c>
      <c r="G71" s="23">
        <v>21515.0</v>
      </c>
      <c r="H71" s="23">
        <v>797.9</v>
      </c>
      <c r="I71" s="23">
        <v>9.0</v>
      </c>
      <c r="J71" s="24">
        <v>471.01</v>
      </c>
    </row>
    <row r="72">
      <c r="F72" s="23">
        <v>40441.0</v>
      </c>
      <c r="G72" s="23">
        <v>25076.0</v>
      </c>
      <c r="H72" s="23">
        <v>730.23</v>
      </c>
      <c r="I72" s="23">
        <v>56.0</v>
      </c>
      <c r="J72" s="24">
        <v>778.47</v>
      </c>
    </row>
    <row r="73">
      <c r="F73" s="23">
        <v>40448.0</v>
      </c>
      <c r="G73" s="23">
        <v>17101.0</v>
      </c>
      <c r="H73" s="23">
        <v>776.68</v>
      </c>
      <c r="I73" s="23">
        <v>15.0</v>
      </c>
      <c r="J73" s="24">
        <v>221.6</v>
      </c>
    </row>
    <row r="74">
      <c r="F74" s="23">
        <v>40473.0</v>
      </c>
      <c r="G74" s="23">
        <v>21961.0</v>
      </c>
      <c r="H74" s="23">
        <v>594.89</v>
      </c>
      <c r="I74" s="23">
        <v>27.0</v>
      </c>
      <c r="J74" s="24">
        <v>16.88</v>
      </c>
    </row>
    <row r="75">
      <c r="F75" s="23">
        <v>40544.0</v>
      </c>
      <c r="G75" s="23">
        <v>8451.0</v>
      </c>
      <c r="H75" s="23">
        <v>495.27</v>
      </c>
      <c r="I75" s="23">
        <v>11.0</v>
      </c>
      <c r="J75" s="24">
        <v>64.93</v>
      </c>
    </row>
    <row r="76">
      <c r="F76" s="23">
        <v>41877.0</v>
      </c>
      <c r="G76" s="23">
        <v>27949.0</v>
      </c>
      <c r="H76" s="23">
        <v>802.1</v>
      </c>
      <c r="I76" s="23">
        <v>5.0</v>
      </c>
      <c r="J76" s="24">
        <v>668.97</v>
      </c>
    </row>
    <row r="78">
      <c r="F78" s="33" t="s">
        <v>2</v>
      </c>
      <c r="G78" s="19"/>
      <c r="H78" s="19"/>
      <c r="I78" s="19"/>
    </row>
    <row r="79">
      <c r="F79" s="25" t="s">
        <v>16</v>
      </c>
      <c r="G79" s="26" t="s">
        <v>17</v>
      </c>
      <c r="H79" s="57">
        <v>665.0</v>
      </c>
      <c r="I79" s="28"/>
    </row>
    <row r="80">
      <c r="F80" s="25" t="s">
        <v>20</v>
      </c>
      <c r="G80" s="26" t="s">
        <v>21</v>
      </c>
      <c r="H80" s="57">
        <v>385875.54</v>
      </c>
      <c r="I80" s="27" t="s">
        <v>19</v>
      </c>
    </row>
    <row r="81">
      <c r="F81" s="25" t="s">
        <v>23</v>
      </c>
      <c r="G81" s="26" t="s">
        <v>24</v>
      </c>
      <c r="H81" s="57">
        <v>580.26</v>
      </c>
      <c r="I81" s="27" t="s">
        <v>19</v>
      </c>
    </row>
    <row r="82">
      <c r="F82" s="33" t="s">
        <v>72</v>
      </c>
      <c r="G82" s="58"/>
      <c r="H82" s="59"/>
      <c r="I82" s="19"/>
    </row>
    <row r="83">
      <c r="F83" s="25" t="s">
        <v>29</v>
      </c>
      <c r="G83" s="26" t="s">
        <v>91</v>
      </c>
      <c r="H83" s="57">
        <v>71.0</v>
      </c>
      <c r="I83" s="28"/>
    </row>
    <row r="84">
      <c r="F84" s="25" t="s">
        <v>74</v>
      </c>
      <c r="G84" s="60"/>
      <c r="H84" s="57">
        <v>0.89</v>
      </c>
      <c r="I84" s="28"/>
    </row>
    <row r="85">
      <c r="F85" s="25" t="s">
        <v>75</v>
      </c>
      <c r="G85" s="26" t="s">
        <v>76</v>
      </c>
      <c r="H85" s="57">
        <v>533.3</v>
      </c>
      <c r="I85" s="27" t="s">
        <v>19</v>
      </c>
    </row>
    <row r="86">
      <c r="F86" s="61"/>
      <c r="G86" s="26" t="s">
        <v>77</v>
      </c>
      <c r="H86" s="57">
        <v>20.52</v>
      </c>
      <c r="I86" s="27" t="s">
        <v>78</v>
      </c>
    </row>
    <row r="87">
      <c r="F87" s="25" t="s">
        <v>79</v>
      </c>
      <c r="G87" s="26" t="s">
        <v>80</v>
      </c>
      <c r="H87" s="57">
        <v>0.038</v>
      </c>
      <c r="I87" s="27" t="s">
        <v>82</v>
      </c>
    </row>
    <row r="88">
      <c r="F88" s="25" t="s">
        <v>31</v>
      </c>
      <c r="G88" s="26" t="s">
        <v>81</v>
      </c>
      <c r="H88" s="57">
        <v>209.43</v>
      </c>
      <c r="I88" s="28"/>
    </row>
    <row r="89">
      <c r="F89" s="25" t="s">
        <v>83</v>
      </c>
      <c r="G89" s="26" t="s">
        <v>84</v>
      </c>
      <c r="H89" s="57">
        <v>7.8E-6</v>
      </c>
      <c r="I89" s="28"/>
    </row>
    <row r="90">
      <c r="F90" s="25" t="s">
        <v>51</v>
      </c>
      <c r="G90" s="26" t="s">
        <v>52</v>
      </c>
      <c r="H90" s="57">
        <v>1.99</v>
      </c>
      <c r="I90" s="28"/>
    </row>
    <row r="91">
      <c r="F91" s="33" t="s">
        <v>85</v>
      </c>
      <c r="G91" s="58"/>
      <c r="H91" s="59"/>
      <c r="I91" s="19"/>
    </row>
    <row r="92">
      <c r="F92" s="28"/>
      <c r="G92" s="26" t="s">
        <v>80</v>
      </c>
      <c r="H92" s="57">
        <v>0.038</v>
      </c>
      <c r="I92" s="27" t="s">
        <v>82</v>
      </c>
    </row>
    <row r="93">
      <c r="F93" s="27" t="s">
        <v>86</v>
      </c>
      <c r="G93" s="60"/>
      <c r="H93" s="57">
        <v>0.0056</v>
      </c>
      <c r="I93" s="27" t="s">
        <v>82</v>
      </c>
    </row>
    <row r="94">
      <c r="F94" s="27" t="s">
        <v>59</v>
      </c>
      <c r="G94" s="60"/>
      <c r="H94" s="57">
        <v>14.0</v>
      </c>
      <c r="I94" s="27" t="s">
        <v>61</v>
      </c>
    </row>
    <row r="95">
      <c r="F95" s="33" t="s">
        <v>87</v>
      </c>
      <c r="G95" s="58"/>
      <c r="H95" s="59"/>
      <c r="I95" s="19"/>
    </row>
    <row r="96">
      <c r="F96" s="25" t="s">
        <v>88</v>
      </c>
      <c r="G96" s="26" t="s">
        <v>89</v>
      </c>
      <c r="H96" s="62">
        <v>14848.0</v>
      </c>
      <c r="I96" s="27" t="s">
        <v>55</v>
      </c>
    </row>
    <row r="97">
      <c r="F97" s="25" t="s">
        <v>34</v>
      </c>
      <c r="G97" s="26" t="s">
        <v>90</v>
      </c>
      <c r="H97" s="62">
        <v>1165164.0</v>
      </c>
      <c r="I97" s="28"/>
    </row>
    <row r="98">
      <c r="F98" s="25" t="s">
        <v>86</v>
      </c>
      <c r="G98" s="60"/>
      <c r="H98" s="62">
        <v>2153.0</v>
      </c>
      <c r="I98" s="27" t="s">
        <v>55</v>
      </c>
    </row>
    <row r="99">
      <c r="F99" s="25" t="s">
        <v>59</v>
      </c>
      <c r="G99" s="60"/>
      <c r="H99" s="57">
        <v>14.0</v>
      </c>
      <c r="I99" s="27" t="s">
        <v>61</v>
      </c>
    </row>
    <row r="100">
      <c r="F100" s="63"/>
    </row>
  </sheetData>
  <mergeCells count="11">
    <mergeCell ref="A5:A6"/>
    <mergeCell ref="A7:A8"/>
    <mergeCell ref="A9:A10"/>
    <mergeCell ref="R23:T23"/>
    <mergeCell ref="A2:G2"/>
    <mergeCell ref="A4:D4"/>
    <mergeCell ref="F4:J4"/>
    <mergeCell ref="L4:P4"/>
    <mergeCell ref="R4:AB4"/>
    <mergeCell ref="C5:D5"/>
    <mergeCell ref="C6:D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64" t="s">
        <v>92</v>
      </c>
      <c r="B1" s="2"/>
      <c r="C1" s="2"/>
      <c r="D1" s="3"/>
      <c r="E1" s="3"/>
      <c r="F1" s="3"/>
      <c r="G1" s="3"/>
    </row>
    <row r="2">
      <c r="A2" s="63" t="s">
        <v>93</v>
      </c>
    </row>
    <row r="3">
      <c r="A3" s="63" t="s">
        <v>94</v>
      </c>
    </row>
    <row r="4">
      <c r="A4" s="63" t="s">
        <v>95</v>
      </c>
    </row>
    <row r="5">
      <c r="A5" s="63" t="s">
        <v>96</v>
      </c>
    </row>
    <row r="6">
      <c r="A6" s="3"/>
      <c r="B6" s="3"/>
      <c r="C6" s="3"/>
      <c r="D6" s="3"/>
      <c r="E6" s="3"/>
      <c r="F6" s="3"/>
      <c r="G6" s="3"/>
    </row>
    <row r="7">
      <c r="A7" s="3"/>
      <c r="B7" s="3"/>
      <c r="C7" s="3"/>
      <c r="D7" s="3"/>
      <c r="E7" s="3"/>
      <c r="F7" s="3"/>
      <c r="G7" s="3"/>
    </row>
    <row r="8">
      <c r="A8" s="65" t="s">
        <v>97</v>
      </c>
    </row>
    <row r="9">
      <c r="A9" s="63" t="s">
        <v>98</v>
      </c>
    </row>
    <row r="10">
      <c r="A10" s="66" t="s">
        <v>99</v>
      </c>
    </row>
    <row r="11">
      <c r="A11" s="63" t="s">
        <v>100</v>
      </c>
    </row>
    <row r="12">
      <c r="A12" s="3"/>
      <c r="B12" s="3"/>
      <c r="C12" s="3"/>
      <c r="D12" s="3"/>
      <c r="E12" s="3"/>
      <c r="F12" s="3"/>
      <c r="G12" s="3"/>
    </row>
    <row r="13">
      <c r="A13" s="67" t="s">
        <v>101</v>
      </c>
      <c r="B13" s="3"/>
      <c r="C13" s="3"/>
      <c r="D13" s="67" t="s">
        <v>102</v>
      </c>
      <c r="E13" s="3"/>
      <c r="F13" s="3"/>
      <c r="G13" s="3"/>
      <c r="H13" s="67" t="s">
        <v>103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>
      <c r="A14" s="68" t="s">
        <v>104</v>
      </c>
      <c r="B14" s="68" t="s">
        <v>105</v>
      </c>
      <c r="C14" s="3"/>
      <c r="D14" s="69" t="s">
        <v>104</v>
      </c>
      <c r="E14" s="69" t="s">
        <v>106</v>
      </c>
      <c r="F14" s="69" t="s">
        <v>107</v>
      </c>
      <c r="G14" s="3"/>
      <c r="H14" s="58" t="s">
        <v>104</v>
      </c>
      <c r="I14" s="58" t="s">
        <v>108</v>
      </c>
      <c r="J14" s="58" t="s">
        <v>109</v>
      </c>
      <c r="K14" s="58" t="s">
        <v>110</v>
      </c>
      <c r="L14" s="58" t="s">
        <v>111</v>
      </c>
      <c r="M14" s="58" t="s">
        <v>112</v>
      </c>
      <c r="N14" s="58" t="s">
        <v>113</v>
      </c>
      <c r="O14" s="58" t="s">
        <v>114</v>
      </c>
      <c r="P14" s="15" t="s">
        <v>115</v>
      </c>
      <c r="Q14" s="15" t="s">
        <v>116</v>
      </c>
      <c r="R14" s="15" t="s">
        <v>117</v>
      </c>
      <c r="S14" s="15" t="s">
        <v>107</v>
      </c>
      <c r="T14" s="15" t="s">
        <v>118</v>
      </c>
    </row>
    <row r="15">
      <c r="A15" s="23" t="s">
        <v>119</v>
      </c>
      <c r="B15" s="23">
        <v>24.0</v>
      </c>
      <c r="C15" s="3"/>
      <c r="D15" s="23" t="s">
        <v>120</v>
      </c>
      <c r="E15" s="23">
        <f t="shared" ref="E15:E23" si="1">VLOOKUP(D15,A15:B119,2,FALSE)</f>
        <v>25</v>
      </c>
      <c r="F15" s="24">
        <v>275.75</v>
      </c>
      <c r="G15" s="3"/>
      <c r="H15" s="23" t="s">
        <v>120</v>
      </c>
      <c r="I15" s="23">
        <v>1.0</v>
      </c>
      <c r="J15" s="23">
        <v>155.0</v>
      </c>
      <c r="K15" s="23">
        <f t="shared" ref="K15:K17" si="2">J15/10</f>
        <v>15.5</v>
      </c>
      <c r="L15" s="23">
        <v>252.0</v>
      </c>
      <c r="M15" s="23">
        <f t="shared" ref="M15:M17" si="3">IFERROR(L15/10," ")</f>
        <v>25.2</v>
      </c>
      <c r="N15" s="70">
        <f t="shared" ref="N15:N17" si="4">10.9287+K15*0.8979</f>
        <v>24.84615</v>
      </c>
      <c r="O15" s="70">
        <f t="shared" ref="O15:O17" si="5">EXP(-10.085+1.853*LN(K15)+1.07*LN(N15))</f>
        <v>0.2083301021</v>
      </c>
      <c r="P15" s="70">
        <f t="shared" ref="P15:P17" si="6">PI()/4*(K15/100)^2</f>
        <v>0.01886919088</v>
      </c>
      <c r="Q15" s="71">
        <f>SUM(P15:P28)</f>
        <v>0.2116263205</v>
      </c>
      <c r="R15" s="70">
        <f t="shared" ref="R15:R17" si="7">2/P15</f>
        <v>105.9928861</v>
      </c>
      <c r="S15" s="70">
        <f t="shared" ref="S15:S17" si="8">R15*O15</f>
        <v>22.08150879</v>
      </c>
      <c r="T15" s="71">
        <f>SUM(S15:S28)</f>
        <v>275.7509687</v>
      </c>
    </row>
    <row r="16">
      <c r="A16" s="23" t="s">
        <v>121</v>
      </c>
      <c r="B16" s="23">
        <v>24.0</v>
      </c>
      <c r="C16" s="3"/>
      <c r="D16" s="23" t="s">
        <v>122</v>
      </c>
      <c r="E16" s="23">
        <f t="shared" si="1"/>
        <v>21</v>
      </c>
      <c r="F16" s="24">
        <v>298.69</v>
      </c>
      <c r="G16" s="3"/>
      <c r="H16" s="23" t="s">
        <v>120</v>
      </c>
      <c r="I16" s="23">
        <v>2.0</v>
      </c>
      <c r="J16" s="23">
        <v>153.0</v>
      </c>
      <c r="K16" s="23">
        <f t="shared" si="2"/>
        <v>15.3</v>
      </c>
      <c r="L16" s="23" t="s">
        <v>123</v>
      </c>
      <c r="M16" s="23" t="str">
        <f t="shared" si="3"/>
        <v> </v>
      </c>
      <c r="N16" s="70">
        <f t="shared" si="4"/>
        <v>24.66657</v>
      </c>
      <c r="O16" s="70">
        <f t="shared" si="5"/>
        <v>0.2018039896</v>
      </c>
      <c r="P16" s="70">
        <f t="shared" si="6"/>
        <v>0.01838538561</v>
      </c>
      <c r="Q16" s="30"/>
      <c r="R16" s="70">
        <f t="shared" si="7"/>
        <v>108.7820535</v>
      </c>
      <c r="S16" s="70">
        <f t="shared" si="8"/>
        <v>21.95265238</v>
      </c>
      <c r="T16" s="30"/>
    </row>
    <row r="17">
      <c r="A17" s="23" t="s">
        <v>124</v>
      </c>
      <c r="B17" s="23">
        <v>24.0</v>
      </c>
      <c r="C17" s="3"/>
      <c r="D17" s="23" t="s">
        <v>125</v>
      </c>
      <c r="E17" s="23">
        <f t="shared" si="1"/>
        <v>25</v>
      </c>
      <c r="F17" s="24">
        <v>339.89</v>
      </c>
      <c r="G17" s="3"/>
      <c r="H17" s="23" t="s">
        <v>120</v>
      </c>
      <c r="I17" s="23">
        <v>3.0</v>
      </c>
      <c r="J17" s="23">
        <v>160.0</v>
      </c>
      <c r="K17" s="23">
        <f t="shared" si="2"/>
        <v>16</v>
      </c>
      <c r="L17" s="23" t="s">
        <v>123</v>
      </c>
      <c r="M17" s="23" t="str">
        <f t="shared" si="3"/>
        <v> </v>
      </c>
      <c r="N17" s="70">
        <f t="shared" si="4"/>
        <v>25.2951</v>
      </c>
      <c r="O17" s="70">
        <f t="shared" si="5"/>
        <v>0.2252285426</v>
      </c>
      <c r="P17" s="70">
        <f t="shared" si="6"/>
        <v>0.02010619298</v>
      </c>
      <c r="Q17" s="30"/>
      <c r="R17" s="70">
        <f t="shared" si="7"/>
        <v>99.47183943</v>
      </c>
      <c r="S17" s="70">
        <f t="shared" si="8"/>
        <v>22.40389742</v>
      </c>
      <c r="T17" s="30"/>
    </row>
    <row r="18">
      <c r="A18" s="23" t="s">
        <v>126</v>
      </c>
      <c r="B18" s="23">
        <v>33.0</v>
      </c>
      <c r="C18" s="3"/>
      <c r="D18" s="23" t="s">
        <v>127</v>
      </c>
      <c r="E18" s="23">
        <f t="shared" si="1"/>
        <v>34</v>
      </c>
      <c r="F18" s="24">
        <v>435.12</v>
      </c>
      <c r="G18" s="3"/>
      <c r="H18" s="23"/>
      <c r="I18" s="23"/>
      <c r="J18" s="23"/>
      <c r="K18" s="23"/>
      <c r="L18" s="23"/>
      <c r="M18" s="23"/>
      <c r="N18" s="70"/>
      <c r="O18" s="70"/>
      <c r="P18" s="70"/>
      <c r="Q18" s="30"/>
      <c r="R18" s="70"/>
      <c r="S18" s="70"/>
      <c r="T18" s="30"/>
    </row>
    <row r="19">
      <c r="A19" s="23" t="s">
        <v>120</v>
      </c>
      <c r="B19" s="23">
        <v>25.0</v>
      </c>
      <c r="C19" s="3"/>
      <c r="D19" s="23" t="s">
        <v>128</v>
      </c>
      <c r="E19" s="23">
        <f t="shared" si="1"/>
        <v>28</v>
      </c>
      <c r="F19" s="24">
        <v>363.23</v>
      </c>
      <c r="G19" s="3"/>
      <c r="H19" s="23" t="s">
        <v>120</v>
      </c>
      <c r="I19" s="23">
        <v>4.0</v>
      </c>
      <c r="J19" s="23">
        <v>120.0</v>
      </c>
      <c r="K19" s="23">
        <f t="shared" ref="K19:K160" si="9">J19/10</f>
        <v>12</v>
      </c>
      <c r="L19" s="23" t="s">
        <v>123</v>
      </c>
      <c r="M19" s="23" t="str">
        <f t="shared" ref="M19:M160" si="10">IFERROR(L19/10," ")</f>
        <v> </v>
      </c>
      <c r="N19" s="70">
        <f t="shared" ref="N19:N160" si="11">10.9287+K19*0.8979</f>
        <v>21.7035</v>
      </c>
      <c r="O19" s="70">
        <f t="shared" ref="O19:O160" si="12">EXP(-10.085+1.853*LN(K19)+1.07*LN(N19))</f>
        <v>0.112188892</v>
      </c>
      <c r="P19" s="70">
        <f t="shared" ref="P19:P160" si="13">PI()/4*(K19/100)^2</f>
        <v>0.01130973355</v>
      </c>
      <c r="Q19" s="30"/>
      <c r="R19" s="70">
        <f t="shared" ref="R19:R160" si="14">2/P19</f>
        <v>176.8388257</v>
      </c>
      <c r="S19" s="70">
        <f t="shared" ref="S19:S160" si="15">R19*O19</f>
        <v>19.83935192</v>
      </c>
      <c r="T19" s="30"/>
    </row>
    <row r="20">
      <c r="A20" s="23" t="s">
        <v>129</v>
      </c>
      <c r="B20" s="23">
        <v>24.0</v>
      </c>
      <c r="C20" s="3"/>
      <c r="D20" s="23" t="s">
        <v>130</v>
      </c>
      <c r="E20" s="23">
        <f t="shared" si="1"/>
        <v>22</v>
      </c>
      <c r="F20" s="24">
        <v>287.36</v>
      </c>
      <c r="G20" s="3"/>
      <c r="H20" s="23" t="s">
        <v>120</v>
      </c>
      <c r="I20" s="23">
        <v>5.0</v>
      </c>
      <c r="J20" s="23">
        <v>153.0</v>
      </c>
      <c r="K20" s="23">
        <f t="shared" si="9"/>
        <v>15.3</v>
      </c>
      <c r="L20" s="23" t="s">
        <v>123</v>
      </c>
      <c r="M20" s="23" t="str">
        <f t="shared" si="10"/>
        <v> </v>
      </c>
      <c r="N20" s="70">
        <f t="shared" si="11"/>
        <v>24.66657</v>
      </c>
      <c r="O20" s="70">
        <f t="shared" si="12"/>
        <v>0.2018039896</v>
      </c>
      <c r="P20" s="70">
        <f t="shared" si="13"/>
        <v>0.01838538561</v>
      </c>
      <c r="Q20" s="30"/>
      <c r="R20" s="70">
        <f t="shared" si="14"/>
        <v>108.7820535</v>
      </c>
      <c r="S20" s="70">
        <f t="shared" si="15"/>
        <v>21.95265238</v>
      </c>
      <c r="T20" s="30"/>
    </row>
    <row r="21">
      <c r="A21" s="23" t="s">
        <v>131</v>
      </c>
      <c r="B21" s="23">
        <v>26.0</v>
      </c>
      <c r="C21" s="3"/>
      <c r="D21" s="23" t="s">
        <v>132</v>
      </c>
      <c r="E21" s="23">
        <f t="shared" si="1"/>
        <v>24</v>
      </c>
      <c r="F21" s="24">
        <v>316.92</v>
      </c>
      <c r="G21" s="3"/>
      <c r="H21" s="23" t="s">
        <v>120</v>
      </c>
      <c r="I21" s="23">
        <v>6.0</v>
      </c>
      <c r="J21" s="23">
        <v>163.0</v>
      </c>
      <c r="K21" s="23">
        <f t="shared" si="9"/>
        <v>16.3</v>
      </c>
      <c r="L21" s="23" t="s">
        <v>123</v>
      </c>
      <c r="M21" s="23" t="str">
        <f t="shared" si="10"/>
        <v> </v>
      </c>
      <c r="N21" s="70">
        <f t="shared" si="11"/>
        <v>25.56447</v>
      </c>
      <c r="O21" s="70">
        <f t="shared" si="12"/>
        <v>0.2357735865</v>
      </c>
      <c r="P21" s="70">
        <f t="shared" si="13"/>
        <v>0.0208672438</v>
      </c>
      <c r="Q21" s="30"/>
      <c r="R21" s="70">
        <f t="shared" si="14"/>
        <v>95.84399448</v>
      </c>
      <c r="S21" s="70">
        <f t="shared" si="15"/>
        <v>22.59748233</v>
      </c>
      <c r="T21" s="30"/>
    </row>
    <row r="22">
      <c r="A22" s="23" t="s">
        <v>133</v>
      </c>
      <c r="B22" s="23">
        <v>21.0</v>
      </c>
      <c r="C22" s="3"/>
      <c r="D22" s="23" t="s">
        <v>134</v>
      </c>
      <c r="E22" s="23">
        <f t="shared" si="1"/>
        <v>24</v>
      </c>
      <c r="F22" s="24">
        <v>299.93</v>
      </c>
      <c r="G22" s="3"/>
      <c r="H22" s="23" t="s">
        <v>120</v>
      </c>
      <c r="I22" s="23">
        <v>7.0</v>
      </c>
      <c r="J22" s="23">
        <v>107.0</v>
      </c>
      <c r="K22" s="23">
        <f t="shared" si="9"/>
        <v>10.7</v>
      </c>
      <c r="L22" s="23" t="s">
        <v>123</v>
      </c>
      <c r="M22" s="23" t="str">
        <f t="shared" si="10"/>
        <v> </v>
      </c>
      <c r="N22" s="70">
        <f t="shared" si="11"/>
        <v>20.53623</v>
      </c>
      <c r="O22" s="70">
        <f t="shared" si="12"/>
        <v>0.08550380863</v>
      </c>
      <c r="P22" s="70">
        <f t="shared" si="13"/>
        <v>0.008992023573</v>
      </c>
      <c r="Q22" s="30"/>
      <c r="R22" s="70">
        <f t="shared" si="14"/>
        <v>222.4193457</v>
      </c>
      <c r="S22" s="70">
        <f t="shared" si="15"/>
        <v>19.01770117</v>
      </c>
      <c r="T22" s="30"/>
    </row>
    <row r="23">
      <c r="A23" s="23" t="s">
        <v>135</v>
      </c>
      <c r="B23" s="23">
        <v>21.0</v>
      </c>
      <c r="C23" s="3"/>
      <c r="D23" s="23" t="s">
        <v>136</v>
      </c>
      <c r="E23" s="23">
        <f t="shared" si="1"/>
        <v>24</v>
      </c>
      <c r="F23" s="24">
        <v>286.86</v>
      </c>
      <c r="G23" s="3"/>
      <c r="H23" s="23" t="s">
        <v>120</v>
      </c>
      <c r="I23" s="23">
        <v>8.0</v>
      </c>
      <c r="J23" s="23">
        <v>110.0</v>
      </c>
      <c r="K23" s="23">
        <f t="shared" si="9"/>
        <v>11</v>
      </c>
      <c r="L23" s="23" t="s">
        <v>123</v>
      </c>
      <c r="M23" s="23" t="str">
        <f t="shared" si="10"/>
        <v> </v>
      </c>
      <c r="N23" s="70">
        <f t="shared" si="11"/>
        <v>20.8056</v>
      </c>
      <c r="O23" s="70">
        <f t="shared" si="12"/>
        <v>0.09126277233</v>
      </c>
      <c r="P23" s="70">
        <f t="shared" si="13"/>
        <v>0.009503317777</v>
      </c>
      <c r="Q23" s="30"/>
      <c r="R23" s="70">
        <f t="shared" si="14"/>
        <v>210.4528173</v>
      </c>
      <c r="S23" s="70">
        <f t="shared" si="15"/>
        <v>19.20650755</v>
      </c>
      <c r="T23" s="30"/>
    </row>
    <row r="24">
      <c r="A24" s="23" t="s">
        <v>122</v>
      </c>
      <c r="B24" s="23">
        <v>21.0</v>
      </c>
      <c r="C24" s="3"/>
      <c r="D24" s="23" t="s">
        <v>137</v>
      </c>
      <c r="E24" s="23">
        <f>VLOOKUP(D24,A24:B127,2,FALSE)</f>
        <v>24</v>
      </c>
      <c r="F24" s="24">
        <v>321.35</v>
      </c>
      <c r="G24" s="3"/>
      <c r="H24" s="23" t="s">
        <v>120</v>
      </c>
      <c r="I24" s="23">
        <v>9.0</v>
      </c>
      <c r="J24" s="23">
        <v>118.0</v>
      </c>
      <c r="K24" s="23">
        <f t="shared" si="9"/>
        <v>11.8</v>
      </c>
      <c r="L24" s="23" t="s">
        <v>123</v>
      </c>
      <c r="M24" s="23" t="str">
        <f t="shared" si="10"/>
        <v> </v>
      </c>
      <c r="N24" s="70">
        <f t="shared" si="11"/>
        <v>21.52392</v>
      </c>
      <c r="O24" s="70">
        <f t="shared" si="12"/>
        <v>0.107786253</v>
      </c>
      <c r="P24" s="70">
        <f t="shared" si="13"/>
        <v>0.01093588403</v>
      </c>
      <c r="Q24" s="30"/>
      <c r="R24" s="70">
        <f t="shared" si="14"/>
        <v>182.8841633</v>
      </c>
      <c r="S24" s="70">
        <f t="shared" si="15"/>
        <v>19.71239869</v>
      </c>
      <c r="T24" s="30"/>
    </row>
    <row r="25">
      <c r="A25" s="23" t="s">
        <v>138</v>
      </c>
      <c r="B25" s="23">
        <v>23.0</v>
      </c>
      <c r="C25" s="3"/>
      <c r="D25" s="3"/>
      <c r="E25" s="3"/>
      <c r="F25" s="3"/>
      <c r="G25" s="3"/>
      <c r="H25" s="23" t="s">
        <v>120</v>
      </c>
      <c r="I25" s="23">
        <v>10.0</v>
      </c>
      <c r="J25" s="23">
        <v>174.0</v>
      </c>
      <c r="K25" s="23">
        <f t="shared" si="9"/>
        <v>17.4</v>
      </c>
      <c r="L25" s="23">
        <v>238.0</v>
      </c>
      <c r="M25" s="23">
        <f t="shared" si="10"/>
        <v>23.8</v>
      </c>
      <c r="N25" s="70">
        <f t="shared" si="11"/>
        <v>26.55216</v>
      </c>
      <c r="O25" s="70">
        <f t="shared" si="12"/>
        <v>0.2771180111</v>
      </c>
      <c r="P25" s="70">
        <f t="shared" si="13"/>
        <v>0.0237787148</v>
      </c>
      <c r="Q25" s="30"/>
      <c r="R25" s="70">
        <f t="shared" si="14"/>
        <v>84.10883503</v>
      </c>
      <c r="S25" s="70">
        <f t="shared" si="15"/>
        <v>23.30807308</v>
      </c>
      <c r="T25" s="30"/>
    </row>
    <row r="26">
      <c r="A26" s="23" t="s">
        <v>139</v>
      </c>
      <c r="B26" s="23">
        <v>23.0</v>
      </c>
      <c r="C26" s="3"/>
      <c r="D26" s="3"/>
      <c r="E26" s="3"/>
      <c r="F26" s="3"/>
      <c r="G26" s="3"/>
      <c r="H26" s="23" t="s">
        <v>120</v>
      </c>
      <c r="I26" s="23">
        <v>11.0</v>
      </c>
      <c r="J26" s="23">
        <v>88.0</v>
      </c>
      <c r="K26" s="23">
        <f t="shared" si="9"/>
        <v>8.8</v>
      </c>
      <c r="L26" s="23" t="s">
        <v>123</v>
      </c>
      <c r="M26" s="23" t="str">
        <f t="shared" si="10"/>
        <v> </v>
      </c>
      <c r="N26" s="70">
        <f t="shared" si="11"/>
        <v>18.83022</v>
      </c>
      <c r="O26" s="70">
        <f t="shared" si="12"/>
        <v>0.05424526225</v>
      </c>
      <c r="P26" s="70">
        <f t="shared" si="13"/>
        <v>0.006082123377</v>
      </c>
      <c r="Q26" s="30"/>
      <c r="R26" s="70">
        <f t="shared" si="14"/>
        <v>328.832527</v>
      </c>
      <c r="S26" s="70">
        <f t="shared" si="15"/>
        <v>17.83760667</v>
      </c>
      <c r="T26" s="30"/>
    </row>
    <row r="27">
      <c r="A27" s="23" t="s">
        <v>140</v>
      </c>
      <c r="B27" s="23">
        <v>28.0</v>
      </c>
      <c r="C27" s="3"/>
      <c r="D27" s="3"/>
      <c r="E27" s="3"/>
      <c r="F27" s="3"/>
      <c r="G27" s="3"/>
      <c r="H27" s="23" t="s">
        <v>120</v>
      </c>
      <c r="I27" s="23">
        <v>12.0</v>
      </c>
      <c r="J27" s="23">
        <v>175.0</v>
      </c>
      <c r="K27" s="23">
        <f t="shared" si="9"/>
        <v>17.5</v>
      </c>
      <c r="L27" s="23" t="s">
        <v>123</v>
      </c>
      <c r="M27" s="23" t="str">
        <f t="shared" si="10"/>
        <v> </v>
      </c>
      <c r="N27" s="70">
        <f t="shared" si="11"/>
        <v>26.64195</v>
      </c>
      <c r="O27" s="70">
        <f t="shared" si="12"/>
        <v>0.2810899277</v>
      </c>
      <c r="P27" s="70">
        <f t="shared" si="13"/>
        <v>0.02405281875</v>
      </c>
      <c r="Q27" s="30"/>
      <c r="R27" s="70">
        <f t="shared" si="14"/>
        <v>83.15033762</v>
      </c>
      <c r="S27" s="70">
        <f t="shared" si="15"/>
        <v>23.37272239</v>
      </c>
      <c r="T27" s="30"/>
    </row>
    <row r="28">
      <c r="A28" s="23" t="s">
        <v>141</v>
      </c>
      <c r="B28" s="23">
        <v>20.0</v>
      </c>
      <c r="C28" s="3"/>
      <c r="D28" s="3"/>
      <c r="E28" s="3"/>
      <c r="F28" s="3"/>
      <c r="G28" s="3"/>
      <c r="H28" s="23" t="s">
        <v>120</v>
      </c>
      <c r="I28" s="23">
        <v>13.0</v>
      </c>
      <c r="J28" s="23">
        <v>161.0</v>
      </c>
      <c r="K28" s="23">
        <f t="shared" si="9"/>
        <v>16.1</v>
      </c>
      <c r="L28" s="23" t="s">
        <v>123</v>
      </c>
      <c r="M28" s="23" t="str">
        <f t="shared" si="10"/>
        <v> </v>
      </c>
      <c r="N28" s="70">
        <f t="shared" si="11"/>
        <v>25.38489</v>
      </c>
      <c r="O28" s="70">
        <f t="shared" si="12"/>
        <v>0.2287094208</v>
      </c>
      <c r="P28" s="70">
        <f t="shared" si="13"/>
        <v>0.02035830579</v>
      </c>
      <c r="Q28" s="30"/>
      <c r="R28" s="70">
        <f t="shared" si="14"/>
        <v>98.24000191</v>
      </c>
      <c r="S28" s="70">
        <f t="shared" si="15"/>
        <v>22.46841394</v>
      </c>
      <c r="T28" s="30"/>
    </row>
    <row r="29">
      <c r="A29" s="23" t="s">
        <v>142</v>
      </c>
      <c r="B29" s="23">
        <v>17.0</v>
      </c>
      <c r="C29" s="3"/>
      <c r="D29" s="3"/>
      <c r="E29" s="3"/>
      <c r="F29" s="3"/>
      <c r="G29" s="3"/>
      <c r="H29" s="23" t="s">
        <v>122</v>
      </c>
      <c r="I29" s="23">
        <v>1.0</v>
      </c>
      <c r="J29" s="23">
        <v>162.0</v>
      </c>
      <c r="K29" s="23">
        <f t="shared" si="9"/>
        <v>16.2</v>
      </c>
      <c r="L29" s="23">
        <v>254.0</v>
      </c>
      <c r="M29" s="23">
        <f t="shared" si="10"/>
        <v>25.4</v>
      </c>
      <c r="N29" s="70">
        <f t="shared" si="11"/>
        <v>25.47468</v>
      </c>
      <c r="O29" s="70">
        <f t="shared" si="12"/>
        <v>0.2322243847</v>
      </c>
      <c r="P29" s="70">
        <f t="shared" si="13"/>
        <v>0.0206119894</v>
      </c>
      <c r="Q29" s="71">
        <f>SUM(P29:P41)</f>
        <v>0.2930611145</v>
      </c>
      <c r="R29" s="70">
        <f t="shared" si="14"/>
        <v>97.03090571</v>
      </c>
      <c r="S29" s="70">
        <f t="shared" si="15"/>
        <v>22.53294238</v>
      </c>
      <c r="T29" s="71">
        <f>SUM(S29:S41)</f>
        <v>298.6872774</v>
      </c>
    </row>
    <row r="30">
      <c r="A30" s="23" t="s">
        <v>143</v>
      </c>
      <c r="B30" s="23">
        <v>18.0</v>
      </c>
      <c r="C30" s="3"/>
      <c r="D30" s="3"/>
      <c r="E30" s="3"/>
      <c r="F30" s="3"/>
      <c r="G30" s="3"/>
      <c r="H30" s="23" t="s">
        <v>122</v>
      </c>
      <c r="I30" s="23">
        <v>2.0</v>
      </c>
      <c r="J30" s="23">
        <v>144.0</v>
      </c>
      <c r="K30" s="23">
        <f t="shared" si="9"/>
        <v>14.4</v>
      </c>
      <c r="L30" s="23" t="s">
        <v>123</v>
      </c>
      <c r="M30" s="23" t="str">
        <f t="shared" si="10"/>
        <v> </v>
      </c>
      <c r="N30" s="70">
        <f t="shared" si="11"/>
        <v>23.85846</v>
      </c>
      <c r="O30" s="70">
        <f t="shared" si="12"/>
        <v>0.1740456704</v>
      </c>
      <c r="P30" s="70">
        <f t="shared" si="13"/>
        <v>0.01628601632</v>
      </c>
      <c r="Q30" s="30"/>
      <c r="R30" s="70">
        <f t="shared" si="14"/>
        <v>122.80474</v>
      </c>
      <c r="S30" s="70">
        <f t="shared" si="15"/>
        <v>21.37363331</v>
      </c>
      <c r="T30" s="30"/>
    </row>
    <row r="31">
      <c r="A31" s="23" t="s">
        <v>144</v>
      </c>
      <c r="B31" s="23">
        <v>24.0</v>
      </c>
      <c r="C31" s="3"/>
      <c r="D31" s="3"/>
      <c r="E31" s="3"/>
      <c r="F31" s="3"/>
      <c r="G31" s="3"/>
      <c r="H31" s="23" t="s">
        <v>122</v>
      </c>
      <c r="I31" s="23">
        <v>3.0</v>
      </c>
      <c r="J31" s="23">
        <v>176.0</v>
      </c>
      <c r="K31" s="23">
        <f t="shared" si="9"/>
        <v>17.6</v>
      </c>
      <c r="L31" s="23" t="s">
        <v>123</v>
      </c>
      <c r="M31" s="23" t="str">
        <f t="shared" si="10"/>
        <v> </v>
      </c>
      <c r="N31" s="70">
        <f t="shared" si="11"/>
        <v>26.73174</v>
      </c>
      <c r="O31" s="70">
        <f t="shared" si="12"/>
        <v>0.2850980572</v>
      </c>
      <c r="P31" s="70">
        <f t="shared" si="13"/>
        <v>0.02432849351</v>
      </c>
      <c r="Q31" s="30"/>
      <c r="R31" s="70">
        <f t="shared" si="14"/>
        <v>82.20813176</v>
      </c>
      <c r="S31" s="70">
        <f t="shared" si="15"/>
        <v>23.43737865</v>
      </c>
      <c r="T31" s="30"/>
    </row>
    <row r="32">
      <c r="A32" s="23" t="s">
        <v>145</v>
      </c>
      <c r="B32" s="23">
        <v>23.0</v>
      </c>
      <c r="C32" s="3"/>
      <c r="D32" s="3"/>
      <c r="E32" s="3"/>
      <c r="F32" s="3"/>
      <c r="G32" s="3"/>
      <c r="H32" s="23" t="s">
        <v>122</v>
      </c>
      <c r="I32" s="23">
        <v>4.0</v>
      </c>
      <c r="J32" s="23">
        <v>194.0</v>
      </c>
      <c r="K32" s="23">
        <f t="shared" si="9"/>
        <v>19.4</v>
      </c>
      <c r="L32" s="23" t="s">
        <v>123</v>
      </c>
      <c r="M32" s="23" t="str">
        <f t="shared" si="10"/>
        <v> </v>
      </c>
      <c r="N32" s="70">
        <f t="shared" si="11"/>
        <v>28.34796</v>
      </c>
      <c r="O32" s="70">
        <f t="shared" si="12"/>
        <v>0.363609393</v>
      </c>
      <c r="P32" s="70">
        <f t="shared" si="13"/>
        <v>0.02955924528</v>
      </c>
      <c r="Q32" s="30"/>
      <c r="R32" s="70">
        <f t="shared" si="14"/>
        <v>67.66072615</v>
      </c>
      <c r="S32" s="70">
        <f t="shared" si="15"/>
        <v>24.60207556</v>
      </c>
      <c r="T32" s="30"/>
    </row>
    <row r="33">
      <c r="A33" s="23" t="s">
        <v>146</v>
      </c>
      <c r="B33" s="23">
        <v>21.0</v>
      </c>
      <c r="C33" s="3"/>
      <c r="D33" s="3"/>
      <c r="E33" s="3"/>
      <c r="F33" s="3"/>
      <c r="G33" s="3"/>
      <c r="H33" s="23" t="s">
        <v>122</v>
      </c>
      <c r="I33" s="23">
        <v>5.0</v>
      </c>
      <c r="J33" s="23">
        <v>183.0</v>
      </c>
      <c r="K33" s="23">
        <f t="shared" si="9"/>
        <v>18.3</v>
      </c>
      <c r="L33" s="23" t="s">
        <v>123</v>
      </c>
      <c r="M33" s="23" t="str">
        <f t="shared" si="10"/>
        <v> </v>
      </c>
      <c r="N33" s="70">
        <f t="shared" si="11"/>
        <v>27.36027</v>
      </c>
      <c r="O33" s="70">
        <f t="shared" si="12"/>
        <v>0.3141816561</v>
      </c>
      <c r="P33" s="70">
        <f t="shared" si="13"/>
        <v>0.02630219909</v>
      </c>
      <c r="Q33" s="30"/>
      <c r="R33" s="70">
        <f t="shared" si="14"/>
        <v>76.0392693</v>
      </c>
      <c r="S33" s="70">
        <f t="shared" si="15"/>
        <v>23.89014356</v>
      </c>
      <c r="T33" s="30"/>
    </row>
    <row r="34">
      <c r="A34" s="23" t="s">
        <v>147</v>
      </c>
      <c r="B34" s="23">
        <v>22.0</v>
      </c>
      <c r="C34" s="3"/>
      <c r="D34" s="3"/>
      <c r="E34" s="3"/>
      <c r="F34" s="3"/>
      <c r="G34" s="3"/>
      <c r="H34" s="23" t="s">
        <v>122</v>
      </c>
      <c r="I34" s="23">
        <v>6.0</v>
      </c>
      <c r="J34" s="23">
        <v>173.0</v>
      </c>
      <c r="K34" s="23">
        <f t="shared" si="9"/>
        <v>17.3</v>
      </c>
      <c r="L34" s="23" t="s">
        <v>123</v>
      </c>
      <c r="M34" s="23" t="str">
        <f t="shared" si="10"/>
        <v> </v>
      </c>
      <c r="N34" s="70">
        <f t="shared" si="11"/>
        <v>26.46237</v>
      </c>
      <c r="O34" s="70">
        <f t="shared" si="12"/>
        <v>0.273182156</v>
      </c>
      <c r="P34" s="70">
        <f t="shared" si="13"/>
        <v>0.02350618163</v>
      </c>
      <c r="Q34" s="30"/>
      <c r="R34" s="70">
        <f t="shared" si="14"/>
        <v>85.08400179</v>
      </c>
      <c r="S34" s="70">
        <f t="shared" si="15"/>
        <v>23.24343105</v>
      </c>
      <c r="T34" s="30"/>
    </row>
    <row r="35">
      <c r="A35" s="23" t="s">
        <v>148</v>
      </c>
      <c r="B35" s="23">
        <v>25.0</v>
      </c>
      <c r="C35" s="3"/>
      <c r="D35" s="3"/>
      <c r="E35" s="3"/>
      <c r="F35" s="3"/>
      <c r="G35" s="3"/>
      <c r="H35" s="23" t="s">
        <v>122</v>
      </c>
      <c r="I35" s="23">
        <v>7.0</v>
      </c>
      <c r="J35" s="23">
        <v>144.0</v>
      </c>
      <c r="K35" s="23">
        <f t="shared" si="9"/>
        <v>14.4</v>
      </c>
      <c r="L35" s="23" t="s">
        <v>123</v>
      </c>
      <c r="M35" s="23" t="str">
        <f t="shared" si="10"/>
        <v> </v>
      </c>
      <c r="N35" s="70">
        <f t="shared" si="11"/>
        <v>23.85846</v>
      </c>
      <c r="O35" s="70">
        <f t="shared" si="12"/>
        <v>0.1740456704</v>
      </c>
      <c r="P35" s="70">
        <f t="shared" si="13"/>
        <v>0.01628601632</v>
      </c>
      <c r="Q35" s="30"/>
      <c r="R35" s="70">
        <f t="shared" si="14"/>
        <v>122.80474</v>
      </c>
      <c r="S35" s="70">
        <f t="shared" si="15"/>
        <v>21.37363331</v>
      </c>
      <c r="T35" s="30"/>
    </row>
    <row r="36">
      <c r="A36" s="23" t="s">
        <v>149</v>
      </c>
      <c r="B36" s="23">
        <v>27.0</v>
      </c>
      <c r="C36" s="3"/>
      <c r="D36" s="3"/>
      <c r="E36" s="3"/>
      <c r="F36" s="3"/>
      <c r="G36" s="3"/>
      <c r="H36" s="23" t="s">
        <v>122</v>
      </c>
      <c r="I36" s="23">
        <v>8.0</v>
      </c>
      <c r="J36" s="23">
        <v>183.0</v>
      </c>
      <c r="K36" s="23">
        <f t="shared" si="9"/>
        <v>18.3</v>
      </c>
      <c r="L36" s="23" t="s">
        <v>123</v>
      </c>
      <c r="M36" s="23" t="str">
        <f t="shared" si="10"/>
        <v> </v>
      </c>
      <c r="N36" s="70">
        <f t="shared" si="11"/>
        <v>27.36027</v>
      </c>
      <c r="O36" s="70">
        <f t="shared" si="12"/>
        <v>0.3141816561</v>
      </c>
      <c r="P36" s="70">
        <f t="shared" si="13"/>
        <v>0.02630219909</v>
      </c>
      <c r="Q36" s="30"/>
      <c r="R36" s="70">
        <f t="shared" si="14"/>
        <v>76.0392693</v>
      </c>
      <c r="S36" s="70">
        <f t="shared" si="15"/>
        <v>23.89014356</v>
      </c>
      <c r="T36" s="30"/>
    </row>
    <row r="37">
      <c r="A37" s="23" t="s">
        <v>150</v>
      </c>
      <c r="B37" s="23">
        <v>25.0</v>
      </c>
      <c r="C37" s="3"/>
      <c r="D37" s="3"/>
      <c r="E37" s="3"/>
      <c r="F37" s="3"/>
      <c r="G37" s="3"/>
      <c r="H37" s="23" t="s">
        <v>122</v>
      </c>
      <c r="I37" s="23">
        <v>9.0</v>
      </c>
      <c r="J37" s="23">
        <v>176.0</v>
      </c>
      <c r="K37" s="23">
        <f t="shared" si="9"/>
        <v>17.6</v>
      </c>
      <c r="L37" s="23" t="s">
        <v>123</v>
      </c>
      <c r="M37" s="23" t="str">
        <f t="shared" si="10"/>
        <v> </v>
      </c>
      <c r="N37" s="70">
        <f t="shared" si="11"/>
        <v>26.73174</v>
      </c>
      <c r="O37" s="70">
        <f t="shared" si="12"/>
        <v>0.2850980572</v>
      </c>
      <c r="P37" s="70">
        <f t="shared" si="13"/>
        <v>0.02432849351</v>
      </c>
      <c r="Q37" s="30"/>
      <c r="R37" s="70">
        <f t="shared" si="14"/>
        <v>82.20813176</v>
      </c>
      <c r="S37" s="70">
        <f t="shared" si="15"/>
        <v>23.43737865</v>
      </c>
      <c r="T37" s="30"/>
    </row>
    <row r="38">
      <c r="A38" s="23" t="s">
        <v>151</v>
      </c>
      <c r="B38" s="23">
        <v>20.0</v>
      </c>
      <c r="C38" s="3"/>
      <c r="D38" s="3"/>
      <c r="E38" s="3"/>
      <c r="F38" s="3"/>
      <c r="G38" s="3"/>
      <c r="H38" s="23" t="s">
        <v>122</v>
      </c>
      <c r="I38" s="23">
        <v>10.0</v>
      </c>
      <c r="J38" s="23">
        <v>166.0</v>
      </c>
      <c r="K38" s="23">
        <f t="shared" si="9"/>
        <v>16.6</v>
      </c>
      <c r="L38" s="23" t="s">
        <v>123</v>
      </c>
      <c r="M38" s="23" t="str">
        <f t="shared" si="10"/>
        <v> </v>
      </c>
      <c r="N38" s="70">
        <f t="shared" si="11"/>
        <v>25.83384</v>
      </c>
      <c r="O38" s="70">
        <f t="shared" si="12"/>
        <v>0.2466281415</v>
      </c>
      <c r="P38" s="70">
        <f t="shared" si="13"/>
        <v>0.02164243179</v>
      </c>
      <c r="Q38" s="30"/>
      <c r="R38" s="70">
        <f t="shared" si="14"/>
        <v>92.4110571</v>
      </c>
      <c r="S38" s="70">
        <f t="shared" si="15"/>
        <v>22.79116726</v>
      </c>
      <c r="T38" s="30"/>
    </row>
    <row r="39">
      <c r="A39" s="23" t="s">
        <v>152</v>
      </c>
      <c r="B39" s="23">
        <v>24.0</v>
      </c>
      <c r="C39" s="3"/>
      <c r="D39" s="3"/>
      <c r="E39" s="3"/>
      <c r="F39" s="3"/>
      <c r="G39" s="3"/>
      <c r="H39" s="23" t="s">
        <v>122</v>
      </c>
      <c r="I39" s="23">
        <v>11.0</v>
      </c>
      <c r="J39" s="23">
        <v>165.0</v>
      </c>
      <c r="K39" s="23">
        <f t="shared" si="9"/>
        <v>16.5</v>
      </c>
      <c r="L39" s="23">
        <v>257.0</v>
      </c>
      <c r="M39" s="23">
        <f t="shared" si="10"/>
        <v>25.7</v>
      </c>
      <c r="N39" s="70">
        <f t="shared" si="11"/>
        <v>25.74405</v>
      </c>
      <c r="O39" s="70">
        <f t="shared" si="12"/>
        <v>0.2429753127</v>
      </c>
      <c r="P39" s="70">
        <f t="shared" si="13"/>
        <v>0.021382465</v>
      </c>
      <c r="Q39" s="30"/>
      <c r="R39" s="70">
        <f t="shared" si="14"/>
        <v>93.53458547</v>
      </c>
      <c r="S39" s="70">
        <f t="shared" si="15"/>
        <v>22.72659516</v>
      </c>
      <c r="T39" s="30"/>
    </row>
    <row r="40">
      <c r="A40" s="23" t="s">
        <v>153</v>
      </c>
      <c r="B40" s="23">
        <v>23.0</v>
      </c>
      <c r="C40" s="3"/>
      <c r="D40" s="3"/>
      <c r="E40" s="3"/>
      <c r="F40" s="3"/>
      <c r="G40" s="3"/>
      <c r="H40" s="23" t="s">
        <v>122</v>
      </c>
      <c r="I40" s="23">
        <v>12.0</v>
      </c>
      <c r="J40" s="23">
        <v>168.0</v>
      </c>
      <c r="K40" s="23">
        <f t="shared" si="9"/>
        <v>16.8</v>
      </c>
      <c r="L40" s="23" t="s">
        <v>123</v>
      </c>
      <c r="M40" s="23" t="str">
        <f t="shared" si="10"/>
        <v> </v>
      </c>
      <c r="N40" s="70">
        <f t="shared" si="11"/>
        <v>26.01342</v>
      </c>
      <c r="O40" s="70">
        <f t="shared" si="12"/>
        <v>0.2540384906</v>
      </c>
      <c r="P40" s="70">
        <f t="shared" si="13"/>
        <v>0.02216707776</v>
      </c>
      <c r="Q40" s="30"/>
      <c r="R40" s="70">
        <f t="shared" si="14"/>
        <v>90.22389064</v>
      </c>
      <c r="S40" s="70">
        <f t="shared" si="15"/>
        <v>22.92034099</v>
      </c>
      <c r="T40" s="30"/>
    </row>
    <row r="41">
      <c r="A41" s="23" t="s">
        <v>154</v>
      </c>
      <c r="B41" s="23">
        <v>27.0</v>
      </c>
      <c r="C41" s="3"/>
      <c r="D41" s="3"/>
      <c r="E41" s="3"/>
      <c r="F41" s="3"/>
      <c r="G41" s="3"/>
      <c r="H41" s="23" t="s">
        <v>122</v>
      </c>
      <c r="I41" s="23">
        <v>13.0</v>
      </c>
      <c r="J41" s="23">
        <v>161.0</v>
      </c>
      <c r="K41" s="23">
        <f t="shared" si="9"/>
        <v>16.1</v>
      </c>
      <c r="L41" s="23" t="s">
        <v>123</v>
      </c>
      <c r="M41" s="23" t="str">
        <f t="shared" si="10"/>
        <v> </v>
      </c>
      <c r="N41" s="70">
        <f t="shared" si="11"/>
        <v>25.38489</v>
      </c>
      <c r="O41" s="70">
        <f t="shared" si="12"/>
        <v>0.2287094208</v>
      </c>
      <c r="P41" s="70">
        <f t="shared" si="13"/>
        <v>0.02035830579</v>
      </c>
      <c r="Q41" s="30"/>
      <c r="R41" s="70">
        <f t="shared" si="14"/>
        <v>98.24000191</v>
      </c>
      <c r="S41" s="70">
        <f t="shared" si="15"/>
        <v>22.46841394</v>
      </c>
      <c r="T41" s="30"/>
    </row>
    <row r="42">
      <c r="A42" s="23" t="s">
        <v>155</v>
      </c>
      <c r="B42" s="23">
        <v>24.0</v>
      </c>
      <c r="C42" s="3"/>
      <c r="D42" s="3"/>
      <c r="E42" s="3"/>
      <c r="F42" s="3"/>
      <c r="G42" s="3"/>
      <c r="H42" s="23" t="s">
        <v>125</v>
      </c>
      <c r="I42" s="23">
        <v>1.0</v>
      </c>
      <c r="J42" s="23">
        <v>205.0</v>
      </c>
      <c r="K42" s="23">
        <f t="shared" si="9"/>
        <v>20.5</v>
      </c>
      <c r="L42" s="23">
        <v>284.0</v>
      </c>
      <c r="M42" s="23">
        <f t="shared" si="10"/>
        <v>28.4</v>
      </c>
      <c r="N42" s="70">
        <f t="shared" si="11"/>
        <v>29.33565</v>
      </c>
      <c r="O42" s="70">
        <f t="shared" si="12"/>
        <v>0.4177663638</v>
      </c>
      <c r="P42" s="70">
        <f t="shared" si="13"/>
        <v>0.03300635782</v>
      </c>
      <c r="Q42" s="71">
        <f>SUM(P42:P56)</f>
        <v>0.3265528484</v>
      </c>
      <c r="R42" s="70">
        <f t="shared" si="14"/>
        <v>60.59438642</v>
      </c>
      <c r="S42" s="70">
        <f t="shared" si="15"/>
        <v>25.31429648</v>
      </c>
      <c r="T42" s="71">
        <f>SUM(S42:S56)</f>
        <v>339.8901931</v>
      </c>
    </row>
    <row r="43">
      <c r="A43" s="23" t="s">
        <v>156</v>
      </c>
      <c r="B43" s="23">
        <v>29.0</v>
      </c>
      <c r="C43" s="3"/>
      <c r="D43" s="3"/>
      <c r="E43" s="3"/>
      <c r="F43" s="3"/>
      <c r="G43" s="3"/>
      <c r="H43" s="23" t="s">
        <v>125</v>
      </c>
      <c r="I43" s="23">
        <v>2.0</v>
      </c>
      <c r="J43" s="23">
        <v>145.0</v>
      </c>
      <c r="K43" s="23">
        <f t="shared" si="9"/>
        <v>14.5</v>
      </c>
      <c r="L43" s="23" t="s">
        <v>123</v>
      </c>
      <c r="M43" s="23" t="str">
        <f t="shared" si="10"/>
        <v> </v>
      </c>
      <c r="N43" s="70">
        <f t="shared" si="11"/>
        <v>23.94825</v>
      </c>
      <c r="O43" s="70">
        <f t="shared" si="12"/>
        <v>0.1770019317</v>
      </c>
      <c r="P43" s="70">
        <f t="shared" si="13"/>
        <v>0.01651299639</v>
      </c>
      <c r="Q43" s="30"/>
      <c r="R43" s="70">
        <f t="shared" si="14"/>
        <v>121.1167224</v>
      </c>
      <c r="S43" s="70">
        <f t="shared" si="15"/>
        <v>21.43789384</v>
      </c>
      <c r="T43" s="30"/>
    </row>
    <row r="44">
      <c r="A44" s="23" t="s">
        <v>125</v>
      </c>
      <c r="B44" s="23">
        <v>25.0</v>
      </c>
      <c r="C44" s="3"/>
      <c r="D44" s="3"/>
      <c r="E44" s="3"/>
      <c r="F44" s="3"/>
      <c r="G44" s="3"/>
      <c r="H44" s="23" t="s">
        <v>125</v>
      </c>
      <c r="I44" s="23">
        <v>3.0</v>
      </c>
      <c r="J44" s="23">
        <v>212.0</v>
      </c>
      <c r="K44" s="23">
        <f t="shared" si="9"/>
        <v>21.2</v>
      </c>
      <c r="L44" s="23" t="s">
        <v>123</v>
      </c>
      <c r="M44" s="23" t="str">
        <f t="shared" si="10"/>
        <v> </v>
      </c>
      <c r="N44" s="70">
        <f t="shared" si="11"/>
        <v>29.96418</v>
      </c>
      <c r="O44" s="70">
        <f t="shared" si="12"/>
        <v>0.454783883</v>
      </c>
      <c r="P44" s="70">
        <f t="shared" si="13"/>
        <v>0.03529893506</v>
      </c>
      <c r="Q44" s="30"/>
      <c r="R44" s="70">
        <f t="shared" si="14"/>
        <v>56.6589331</v>
      </c>
      <c r="S44" s="70">
        <f t="shared" si="15"/>
        <v>25.7675696</v>
      </c>
      <c r="T44" s="30"/>
    </row>
    <row r="45">
      <c r="A45" s="23" t="s">
        <v>157</v>
      </c>
      <c r="B45" s="23">
        <v>19.0</v>
      </c>
      <c r="C45" s="3"/>
      <c r="D45" s="3"/>
      <c r="E45" s="3"/>
      <c r="F45" s="3"/>
      <c r="G45" s="3"/>
      <c r="H45" s="23" t="s">
        <v>125</v>
      </c>
      <c r="I45" s="23">
        <v>4.0</v>
      </c>
      <c r="J45" s="23">
        <v>141.0</v>
      </c>
      <c r="K45" s="23">
        <f t="shared" si="9"/>
        <v>14.1</v>
      </c>
      <c r="L45" s="23" t="s">
        <v>123</v>
      </c>
      <c r="M45" s="23" t="str">
        <f t="shared" si="10"/>
        <v> </v>
      </c>
      <c r="N45" s="70">
        <f t="shared" si="11"/>
        <v>23.58909</v>
      </c>
      <c r="O45" s="70">
        <f t="shared" si="12"/>
        <v>0.165365206</v>
      </c>
      <c r="P45" s="70">
        <f t="shared" si="13"/>
        <v>0.01561450089</v>
      </c>
      <c r="Q45" s="30"/>
      <c r="R45" s="70">
        <f t="shared" si="14"/>
        <v>128.0860666</v>
      </c>
      <c r="S45" s="70">
        <f t="shared" si="15"/>
        <v>21.18097878</v>
      </c>
      <c r="T45" s="30"/>
    </row>
    <row r="46">
      <c r="A46" s="23" t="s">
        <v>158</v>
      </c>
      <c r="B46" s="23">
        <v>20.0</v>
      </c>
      <c r="C46" s="3"/>
      <c r="D46" s="3"/>
      <c r="E46" s="3"/>
      <c r="F46" s="3"/>
      <c r="G46" s="3"/>
      <c r="H46" s="23" t="s">
        <v>125</v>
      </c>
      <c r="I46" s="23">
        <v>5.0</v>
      </c>
      <c r="J46" s="23">
        <v>165.0</v>
      </c>
      <c r="K46" s="23">
        <f t="shared" si="9"/>
        <v>16.5</v>
      </c>
      <c r="L46" s="23" t="s">
        <v>123</v>
      </c>
      <c r="M46" s="23" t="str">
        <f t="shared" si="10"/>
        <v> </v>
      </c>
      <c r="N46" s="70">
        <f t="shared" si="11"/>
        <v>25.74405</v>
      </c>
      <c r="O46" s="70">
        <f t="shared" si="12"/>
        <v>0.2429753127</v>
      </c>
      <c r="P46" s="70">
        <f t="shared" si="13"/>
        <v>0.021382465</v>
      </c>
      <c r="Q46" s="30"/>
      <c r="R46" s="70">
        <f t="shared" si="14"/>
        <v>93.53458547</v>
      </c>
      <c r="S46" s="70">
        <f t="shared" si="15"/>
        <v>22.72659516</v>
      </c>
      <c r="T46" s="30"/>
    </row>
    <row r="47">
      <c r="A47" s="23" t="s">
        <v>159</v>
      </c>
      <c r="B47" s="23">
        <v>20.0</v>
      </c>
      <c r="C47" s="3"/>
      <c r="D47" s="3"/>
      <c r="E47" s="3"/>
      <c r="F47" s="3"/>
      <c r="G47" s="3"/>
      <c r="H47" s="23" t="s">
        <v>125</v>
      </c>
      <c r="I47" s="23">
        <v>6.0</v>
      </c>
      <c r="J47" s="23">
        <v>175.0</v>
      </c>
      <c r="K47" s="23">
        <f t="shared" si="9"/>
        <v>17.5</v>
      </c>
      <c r="L47" s="23" t="s">
        <v>123</v>
      </c>
      <c r="M47" s="23" t="str">
        <f t="shared" si="10"/>
        <v> </v>
      </c>
      <c r="N47" s="70">
        <f t="shared" si="11"/>
        <v>26.64195</v>
      </c>
      <c r="O47" s="70">
        <f t="shared" si="12"/>
        <v>0.2810899277</v>
      </c>
      <c r="P47" s="70">
        <f t="shared" si="13"/>
        <v>0.02405281875</v>
      </c>
      <c r="Q47" s="30"/>
      <c r="R47" s="70">
        <f t="shared" si="14"/>
        <v>83.15033762</v>
      </c>
      <c r="S47" s="70">
        <f t="shared" si="15"/>
        <v>23.37272239</v>
      </c>
      <c r="T47" s="30"/>
    </row>
    <row r="48">
      <c r="A48" s="23" t="s">
        <v>160</v>
      </c>
      <c r="B48" s="23">
        <v>26.0</v>
      </c>
      <c r="C48" s="3"/>
      <c r="D48" s="3"/>
      <c r="E48" s="3"/>
      <c r="F48" s="3"/>
      <c r="G48" s="3"/>
      <c r="H48" s="23" t="s">
        <v>125</v>
      </c>
      <c r="I48" s="23">
        <v>7.0</v>
      </c>
      <c r="J48" s="23">
        <v>182.0</v>
      </c>
      <c r="K48" s="23">
        <f t="shared" si="9"/>
        <v>18.2</v>
      </c>
      <c r="L48" s="23" t="s">
        <v>123</v>
      </c>
      <c r="M48" s="23" t="str">
        <f t="shared" si="10"/>
        <v> </v>
      </c>
      <c r="N48" s="70">
        <f t="shared" si="11"/>
        <v>27.27048</v>
      </c>
      <c r="O48" s="70">
        <f t="shared" si="12"/>
        <v>0.3099157936</v>
      </c>
      <c r="P48" s="70">
        <f t="shared" si="13"/>
        <v>0.02601552876</v>
      </c>
      <c r="Q48" s="30"/>
      <c r="R48" s="70">
        <f t="shared" si="14"/>
        <v>76.87716126</v>
      </c>
      <c r="S48" s="70">
        <f t="shared" si="15"/>
        <v>23.82544644</v>
      </c>
      <c r="T48" s="30"/>
    </row>
    <row r="49">
      <c r="A49" s="23" t="s">
        <v>127</v>
      </c>
      <c r="B49" s="23">
        <v>34.0</v>
      </c>
      <c r="C49" s="3"/>
      <c r="D49" s="3"/>
      <c r="E49" s="3"/>
      <c r="F49" s="3"/>
      <c r="G49" s="3"/>
      <c r="H49" s="23" t="s">
        <v>125</v>
      </c>
      <c r="I49" s="23">
        <v>8.0</v>
      </c>
      <c r="J49" s="23">
        <v>162.0</v>
      </c>
      <c r="K49" s="23">
        <f t="shared" si="9"/>
        <v>16.2</v>
      </c>
      <c r="L49" s="23" t="s">
        <v>123</v>
      </c>
      <c r="M49" s="23" t="str">
        <f t="shared" si="10"/>
        <v> </v>
      </c>
      <c r="N49" s="70">
        <f t="shared" si="11"/>
        <v>25.47468</v>
      </c>
      <c r="O49" s="70">
        <f t="shared" si="12"/>
        <v>0.2322243847</v>
      </c>
      <c r="P49" s="70">
        <f t="shared" si="13"/>
        <v>0.0206119894</v>
      </c>
      <c r="Q49" s="30"/>
      <c r="R49" s="70">
        <f t="shared" si="14"/>
        <v>97.03090571</v>
      </c>
      <c r="S49" s="70">
        <f t="shared" si="15"/>
        <v>22.53294238</v>
      </c>
      <c r="T49" s="30"/>
    </row>
    <row r="50">
      <c r="A50" s="23" t="s">
        <v>161</v>
      </c>
      <c r="B50" s="23">
        <v>37.0</v>
      </c>
      <c r="C50" s="3"/>
      <c r="D50" s="3"/>
      <c r="E50" s="3"/>
      <c r="F50" s="3"/>
      <c r="G50" s="3"/>
      <c r="H50" s="23" t="s">
        <v>125</v>
      </c>
      <c r="I50" s="23">
        <v>9.0</v>
      </c>
      <c r="J50" s="23">
        <v>182.0</v>
      </c>
      <c r="K50" s="23">
        <f t="shared" si="9"/>
        <v>18.2</v>
      </c>
      <c r="L50" s="23" t="s">
        <v>123</v>
      </c>
      <c r="M50" s="23" t="str">
        <f t="shared" si="10"/>
        <v> </v>
      </c>
      <c r="N50" s="70">
        <f t="shared" si="11"/>
        <v>27.27048</v>
      </c>
      <c r="O50" s="70">
        <f t="shared" si="12"/>
        <v>0.3099157936</v>
      </c>
      <c r="P50" s="70">
        <f t="shared" si="13"/>
        <v>0.02601552876</v>
      </c>
      <c r="Q50" s="30"/>
      <c r="R50" s="70">
        <f t="shared" si="14"/>
        <v>76.87716126</v>
      </c>
      <c r="S50" s="70">
        <f t="shared" si="15"/>
        <v>23.82544644</v>
      </c>
      <c r="T50" s="30"/>
    </row>
    <row r="51">
      <c r="A51" s="23" t="s">
        <v>162</v>
      </c>
      <c r="B51" s="23">
        <v>28.0</v>
      </c>
      <c r="C51" s="3"/>
      <c r="D51" s="3"/>
      <c r="E51" s="3"/>
      <c r="F51" s="3"/>
      <c r="G51" s="3"/>
      <c r="H51" s="23" t="s">
        <v>125</v>
      </c>
      <c r="I51" s="23">
        <v>10.0</v>
      </c>
      <c r="J51" s="23">
        <v>162.0</v>
      </c>
      <c r="K51" s="23">
        <f t="shared" si="9"/>
        <v>16.2</v>
      </c>
      <c r="L51" s="23" t="s">
        <v>123</v>
      </c>
      <c r="M51" s="23" t="str">
        <f t="shared" si="10"/>
        <v> </v>
      </c>
      <c r="N51" s="70">
        <f t="shared" si="11"/>
        <v>25.47468</v>
      </c>
      <c r="O51" s="70">
        <f t="shared" si="12"/>
        <v>0.2322243847</v>
      </c>
      <c r="P51" s="70">
        <f t="shared" si="13"/>
        <v>0.0206119894</v>
      </c>
      <c r="Q51" s="30"/>
      <c r="R51" s="70">
        <f t="shared" si="14"/>
        <v>97.03090571</v>
      </c>
      <c r="S51" s="70">
        <f t="shared" si="15"/>
        <v>22.53294238</v>
      </c>
      <c r="T51" s="30"/>
    </row>
    <row r="52">
      <c r="A52" s="23" t="s">
        <v>163</v>
      </c>
      <c r="B52" s="23">
        <v>28.0</v>
      </c>
      <c r="C52" s="3"/>
      <c r="D52" s="3"/>
      <c r="E52" s="3"/>
      <c r="F52" s="3"/>
      <c r="G52" s="3"/>
      <c r="H52" s="23" t="s">
        <v>125</v>
      </c>
      <c r="I52" s="23">
        <v>11.0</v>
      </c>
      <c r="J52" s="23">
        <v>193.0</v>
      </c>
      <c r="K52" s="23">
        <f t="shared" si="9"/>
        <v>19.3</v>
      </c>
      <c r="L52" s="23">
        <v>302.0</v>
      </c>
      <c r="M52" s="23">
        <f t="shared" si="10"/>
        <v>30.2</v>
      </c>
      <c r="N52" s="70">
        <f t="shared" si="11"/>
        <v>28.25817</v>
      </c>
      <c r="O52" s="70">
        <f t="shared" si="12"/>
        <v>0.358923554</v>
      </c>
      <c r="P52" s="70">
        <f t="shared" si="13"/>
        <v>0.02925529619</v>
      </c>
      <c r="Q52" s="30"/>
      <c r="R52" s="70">
        <f t="shared" si="14"/>
        <v>68.36369002</v>
      </c>
      <c r="S52" s="70">
        <f t="shared" si="15"/>
        <v>24.53733859</v>
      </c>
      <c r="T52" s="30"/>
    </row>
    <row r="53">
      <c r="A53" s="23" t="s">
        <v>164</v>
      </c>
      <c r="B53" s="23">
        <v>22.0</v>
      </c>
      <c r="C53" s="3"/>
      <c r="D53" s="3"/>
      <c r="E53" s="3"/>
      <c r="F53" s="3"/>
      <c r="G53" s="3"/>
      <c r="H53" s="23" t="s">
        <v>125</v>
      </c>
      <c r="I53" s="23">
        <v>12.0</v>
      </c>
      <c r="J53" s="23">
        <v>113.0</v>
      </c>
      <c r="K53" s="23">
        <f t="shared" si="9"/>
        <v>11.3</v>
      </c>
      <c r="L53" s="23" t="s">
        <v>123</v>
      </c>
      <c r="M53" s="23" t="str">
        <f t="shared" si="10"/>
        <v> </v>
      </c>
      <c r="N53" s="70">
        <f t="shared" si="11"/>
        <v>21.07497</v>
      </c>
      <c r="O53" s="70">
        <f t="shared" si="12"/>
        <v>0.09725796056</v>
      </c>
      <c r="P53" s="70">
        <f t="shared" si="13"/>
        <v>0.01002874915</v>
      </c>
      <c r="Q53" s="30"/>
      <c r="R53" s="70">
        <f t="shared" si="14"/>
        <v>199.4266653</v>
      </c>
      <c r="S53" s="70">
        <f t="shared" si="15"/>
        <v>19.39583075</v>
      </c>
      <c r="T53" s="30"/>
    </row>
    <row r="54">
      <c r="A54" s="23" t="s">
        <v>165</v>
      </c>
      <c r="B54" s="23">
        <v>36.0</v>
      </c>
      <c r="C54" s="3"/>
      <c r="D54" s="3"/>
      <c r="E54" s="3"/>
      <c r="F54" s="3"/>
      <c r="G54" s="3"/>
      <c r="H54" s="23" t="s">
        <v>125</v>
      </c>
      <c r="I54" s="23">
        <v>13.0</v>
      </c>
      <c r="J54" s="23">
        <v>135.0</v>
      </c>
      <c r="K54" s="23">
        <f t="shared" si="9"/>
        <v>13.5</v>
      </c>
      <c r="L54" s="23" t="s">
        <v>123</v>
      </c>
      <c r="M54" s="23" t="str">
        <f t="shared" si="10"/>
        <v> </v>
      </c>
      <c r="N54" s="70">
        <f t="shared" si="11"/>
        <v>23.05035</v>
      </c>
      <c r="O54" s="70">
        <f t="shared" si="12"/>
        <v>0.1488379137</v>
      </c>
      <c r="P54" s="70">
        <f t="shared" si="13"/>
        <v>0.01431388153</v>
      </c>
      <c r="Q54" s="30"/>
      <c r="R54" s="70">
        <f t="shared" si="14"/>
        <v>139.7245042</v>
      </c>
      <c r="S54" s="70">
        <f t="shared" si="15"/>
        <v>20.79630371</v>
      </c>
      <c r="T54" s="30"/>
    </row>
    <row r="55">
      <c r="A55" s="23" t="s">
        <v>166</v>
      </c>
      <c r="B55" s="23">
        <v>26.0</v>
      </c>
      <c r="C55" s="3"/>
      <c r="D55" s="3"/>
      <c r="E55" s="3"/>
      <c r="F55" s="3"/>
      <c r="G55" s="3"/>
      <c r="H55" s="23" t="s">
        <v>125</v>
      </c>
      <c r="I55" s="23">
        <v>14.0</v>
      </c>
      <c r="J55" s="23">
        <v>176.0</v>
      </c>
      <c r="K55" s="23">
        <f t="shared" si="9"/>
        <v>17.6</v>
      </c>
      <c r="L55" s="23" t="s">
        <v>123</v>
      </c>
      <c r="M55" s="23" t="str">
        <f t="shared" si="10"/>
        <v> </v>
      </c>
      <c r="N55" s="70">
        <f t="shared" si="11"/>
        <v>26.73174</v>
      </c>
      <c r="O55" s="70">
        <f t="shared" si="12"/>
        <v>0.2850980572</v>
      </c>
      <c r="P55" s="70">
        <f t="shared" si="13"/>
        <v>0.02432849351</v>
      </c>
      <c r="Q55" s="30"/>
      <c r="R55" s="70">
        <f t="shared" si="14"/>
        <v>82.20813176</v>
      </c>
      <c r="S55" s="70">
        <f t="shared" si="15"/>
        <v>23.43737865</v>
      </c>
      <c r="T55" s="30"/>
    </row>
    <row r="56">
      <c r="A56" s="23" t="s">
        <v>167</v>
      </c>
      <c r="B56" s="23">
        <v>22.0</v>
      </c>
      <c r="C56" s="3"/>
      <c r="D56" s="3"/>
      <c r="E56" s="3"/>
      <c r="F56" s="3"/>
      <c r="G56" s="3"/>
      <c r="H56" s="23" t="s">
        <v>125</v>
      </c>
      <c r="I56" s="23">
        <v>15.0</v>
      </c>
      <c r="J56" s="23">
        <v>110.0</v>
      </c>
      <c r="K56" s="23">
        <f t="shared" si="9"/>
        <v>11</v>
      </c>
      <c r="L56" s="23" t="s">
        <v>123</v>
      </c>
      <c r="M56" s="23" t="str">
        <f t="shared" si="10"/>
        <v> </v>
      </c>
      <c r="N56" s="70">
        <f t="shared" si="11"/>
        <v>20.8056</v>
      </c>
      <c r="O56" s="70">
        <f t="shared" si="12"/>
        <v>0.09126277233</v>
      </c>
      <c r="P56" s="70">
        <f t="shared" si="13"/>
        <v>0.009503317777</v>
      </c>
      <c r="Q56" s="30"/>
      <c r="R56" s="70">
        <f t="shared" si="14"/>
        <v>210.4528173</v>
      </c>
      <c r="S56" s="70">
        <f t="shared" si="15"/>
        <v>19.20650755</v>
      </c>
      <c r="T56" s="30"/>
    </row>
    <row r="57">
      <c r="A57" s="23" t="s">
        <v>168</v>
      </c>
      <c r="B57" s="23">
        <v>9.0</v>
      </c>
      <c r="C57" s="3"/>
      <c r="D57" s="3"/>
      <c r="E57" s="3"/>
      <c r="F57" s="3"/>
      <c r="G57" s="3"/>
      <c r="H57" s="23" t="s">
        <v>127</v>
      </c>
      <c r="I57" s="23">
        <v>1.0</v>
      </c>
      <c r="J57" s="23">
        <v>183.0</v>
      </c>
      <c r="K57" s="23">
        <f t="shared" si="9"/>
        <v>18.3</v>
      </c>
      <c r="L57" s="23">
        <v>288.0</v>
      </c>
      <c r="M57" s="23">
        <f t="shared" si="10"/>
        <v>28.8</v>
      </c>
      <c r="N57" s="70">
        <f t="shared" si="11"/>
        <v>27.36027</v>
      </c>
      <c r="O57" s="70">
        <f t="shared" si="12"/>
        <v>0.3141816561</v>
      </c>
      <c r="P57" s="70">
        <f t="shared" si="13"/>
        <v>0.02630219909</v>
      </c>
      <c r="Q57" s="71">
        <f>SUM(P57:P76)</f>
        <v>0.3719245149</v>
      </c>
      <c r="R57" s="70">
        <f t="shared" si="14"/>
        <v>76.0392693</v>
      </c>
      <c r="S57" s="70">
        <f t="shared" si="15"/>
        <v>23.89014356</v>
      </c>
      <c r="T57" s="71">
        <f>SUM(S57:S76)</f>
        <v>435.1180269</v>
      </c>
    </row>
    <row r="58">
      <c r="A58" s="23" t="s">
        <v>169</v>
      </c>
      <c r="B58" s="23">
        <v>19.0</v>
      </c>
      <c r="C58" s="3"/>
      <c r="D58" s="3"/>
      <c r="E58" s="3"/>
      <c r="F58" s="3"/>
      <c r="G58" s="3"/>
      <c r="H58" s="23" t="s">
        <v>127</v>
      </c>
      <c r="I58" s="23">
        <v>2.0</v>
      </c>
      <c r="J58" s="23">
        <v>143.0</v>
      </c>
      <c r="K58" s="23">
        <f t="shared" si="9"/>
        <v>14.3</v>
      </c>
      <c r="L58" s="23" t="s">
        <v>123</v>
      </c>
      <c r="M58" s="23" t="str">
        <f t="shared" si="10"/>
        <v> </v>
      </c>
      <c r="N58" s="70">
        <f t="shared" si="11"/>
        <v>23.76867</v>
      </c>
      <c r="O58" s="70">
        <f t="shared" si="12"/>
        <v>0.1711208978</v>
      </c>
      <c r="P58" s="70">
        <f t="shared" si="13"/>
        <v>0.01606060704</v>
      </c>
      <c r="Q58" s="30"/>
      <c r="R58" s="70">
        <f t="shared" si="14"/>
        <v>124.5282943</v>
      </c>
      <c r="S58" s="70">
        <f t="shared" si="15"/>
        <v>21.30939352</v>
      </c>
      <c r="T58" s="30"/>
    </row>
    <row r="59">
      <c r="A59" s="23" t="s">
        <v>170</v>
      </c>
      <c r="B59" s="23">
        <v>16.0</v>
      </c>
      <c r="C59" s="3"/>
      <c r="D59" s="3"/>
      <c r="E59" s="3"/>
      <c r="F59" s="3"/>
      <c r="G59" s="3"/>
      <c r="H59" s="23" t="s">
        <v>127</v>
      </c>
      <c r="I59" s="23">
        <v>3.0</v>
      </c>
      <c r="J59" s="23">
        <v>99.0</v>
      </c>
      <c r="K59" s="23">
        <f t="shared" si="9"/>
        <v>9.9</v>
      </c>
      <c r="L59" s="23" t="s">
        <v>123</v>
      </c>
      <c r="M59" s="23" t="str">
        <f t="shared" si="10"/>
        <v> </v>
      </c>
      <c r="N59" s="70">
        <f t="shared" si="11"/>
        <v>19.81791</v>
      </c>
      <c r="O59" s="70">
        <f t="shared" si="12"/>
        <v>0.07126955827</v>
      </c>
      <c r="P59" s="70">
        <f t="shared" si="13"/>
        <v>0.007697687399</v>
      </c>
      <c r="Q59" s="30"/>
      <c r="R59" s="70">
        <f t="shared" si="14"/>
        <v>259.818293</v>
      </c>
      <c r="S59" s="70">
        <f t="shared" si="15"/>
        <v>18.51713497</v>
      </c>
      <c r="T59" s="30"/>
    </row>
    <row r="60">
      <c r="A60" s="23" t="s">
        <v>171</v>
      </c>
      <c r="B60" s="23">
        <v>20.0</v>
      </c>
      <c r="C60" s="3"/>
      <c r="D60" s="3"/>
      <c r="E60" s="3"/>
      <c r="F60" s="3"/>
      <c r="G60" s="3"/>
      <c r="H60" s="23" t="s">
        <v>127</v>
      </c>
      <c r="I60" s="23">
        <v>4.0</v>
      </c>
      <c r="J60" s="23">
        <v>138.0</v>
      </c>
      <c r="K60" s="23">
        <f t="shared" si="9"/>
        <v>13.8</v>
      </c>
      <c r="L60" s="23" t="s">
        <v>123</v>
      </c>
      <c r="M60" s="23" t="str">
        <f t="shared" si="10"/>
        <v> </v>
      </c>
      <c r="N60" s="70">
        <f t="shared" si="11"/>
        <v>23.31972</v>
      </c>
      <c r="O60" s="70">
        <f t="shared" si="12"/>
        <v>0.1569640016</v>
      </c>
      <c r="P60" s="70">
        <f t="shared" si="13"/>
        <v>0.01495712262</v>
      </c>
      <c r="Q60" s="30"/>
      <c r="R60" s="70">
        <f t="shared" si="14"/>
        <v>133.7155582</v>
      </c>
      <c r="S60" s="70">
        <f t="shared" si="15"/>
        <v>20.98852908</v>
      </c>
      <c r="T60" s="30"/>
    </row>
    <row r="61">
      <c r="A61" s="23" t="s">
        <v>172</v>
      </c>
      <c r="B61" s="23">
        <v>21.0</v>
      </c>
      <c r="C61" s="3"/>
      <c r="D61" s="3"/>
      <c r="E61" s="3"/>
      <c r="F61" s="3"/>
      <c r="G61" s="3"/>
      <c r="H61" s="23" t="s">
        <v>127</v>
      </c>
      <c r="I61" s="23">
        <v>5.0</v>
      </c>
      <c r="J61" s="23">
        <v>167.0</v>
      </c>
      <c r="K61" s="23">
        <f t="shared" si="9"/>
        <v>16.7</v>
      </c>
      <c r="L61" s="23" t="s">
        <v>123</v>
      </c>
      <c r="M61" s="23" t="str">
        <f t="shared" si="10"/>
        <v> </v>
      </c>
      <c r="N61" s="70">
        <f t="shared" si="11"/>
        <v>25.92363</v>
      </c>
      <c r="O61" s="70">
        <f t="shared" si="12"/>
        <v>0.2503158167</v>
      </c>
      <c r="P61" s="70">
        <f t="shared" si="13"/>
        <v>0.02190396938</v>
      </c>
      <c r="Q61" s="30"/>
      <c r="R61" s="70">
        <f t="shared" si="14"/>
        <v>91.30765138</v>
      </c>
      <c r="S61" s="70">
        <f t="shared" si="15"/>
        <v>22.85574933</v>
      </c>
      <c r="T61" s="30"/>
    </row>
    <row r="62">
      <c r="A62" s="23" t="s">
        <v>173</v>
      </c>
      <c r="B62" s="23">
        <v>23.0</v>
      </c>
      <c r="C62" s="3"/>
      <c r="D62" s="3"/>
      <c r="E62" s="3"/>
      <c r="F62" s="3"/>
      <c r="G62" s="3"/>
      <c r="H62" s="23" t="s">
        <v>127</v>
      </c>
      <c r="I62" s="23">
        <v>6.0</v>
      </c>
      <c r="J62" s="23">
        <v>171.0</v>
      </c>
      <c r="K62" s="23">
        <f t="shared" si="9"/>
        <v>17.1</v>
      </c>
      <c r="L62" s="23" t="s">
        <v>123</v>
      </c>
      <c r="M62" s="23" t="str">
        <f t="shared" si="10"/>
        <v> </v>
      </c>
      <c r="N62" s="70">
        <f t="shared" si="11"/>
        <v>26.28279</v>
      </c>
      <c r="O62" s="70">
        <f t="shared" si="12"/>
        <v>0.2654180231</v>
      </c>
      <c r="P62" s="70">
        <f t="shared" si="13"/>
        <v>0.0229658277</v>
      </c>
      <c r="Q62" s="30"/>
      <c r="R62" s="70">
        <f t="shared" si="14"/>
        <v>87.08590983</v>
      </c>
      <c r="S62" s="70">
        <f t="shared" si="15"/>
        <v>23.11417003</v>
      </c>
      <c r="T62" s="30"/>
    </row>
    <row r="63">
      <c r="A63" s="23" t="s">
        <v>128</v>
      </c>
      <c r="B63" s="23">
        <v>28.0</v>
      </c>
      <c r="C63" s="3"/>
      <c r="D63" s="3"/>
      <c r="E63" s="3"/>
      <c r="F63" s="3"/>
      <c r="G63" s="3"/>
      <c r="H63" s="23" t="s">
        <v>127</v>
      </c>
      <c r="I63" s="23">
        <v>7.0</v>
      </c>
      <c r="J63" s="23">
        <v>186.0</v>
      </c>
      <c r="K63" s="23">
        <f t="shared" si="9"/>
        <v>18.6</v>
      </c>
      <c r="L63" s="23" t="s">
        <v>123</v>
      </c>
      <c r="M63" s="23" t="str">
        <f t="shared" si="10"/>
        <v> </v>
      </c>
      <c r="N63" s="70">
        <f t="shared" si="11"/>
        <v>27.62964</v>
      </c>
      <c r="O63" s="70">
        <f t="shared" si="12"/>
        <v>0.3272043945</v>
      </c>
      <c r="P63" s="70">
        <f t="shared" si="13"/>
        <v>0.02717163486</v>
      </c>
      <c r="Q63" s="30"/>
      <c r="R63" s="70">
        <f t="shared" si="14"/>
        <v>73.60617093</v>
      </c>
      <c r="S63" s="70">
        <f t="shared" si="15"/>
        <v>24.08426259</v>
      </c>
      <c r="T63" s="30"/>
    </row>
    <row r="64">
      <c r="A64" s="23" t="s">
        <v>174</v>
      </c>
      <c r="B64" s="23">
        <v>20.0</v>
      </c>
      <c r="C64" s="3"/>
      <c r="D64" s="3"/>
      <c r="E64" s="3"/>
      <c r="F64" s="3"/>
      <c r="G64" s="3"/>
      <c r="H64" s="23" t="s">
        <v>127</v>
      </c>
      <c r="I64" s="23">
        <v>8.0</v>
      </c>
      <c r="J64" s="23">
        <v>101.0</v>
      </c>
      <c r="K64" s="23">
        <f t="shared" si="9"/>
        <v>10.1</v>
      </c>
      <c r="L64" s="23" t="s">
        <v>123</v>
      </c>
      <c r="M64" s="23" t="str">
        <f t="shared" si="10"/>
        <v> </v>
      </c>
      <c r="N64" s="70">
        <f t="shared" si="11"/>
        <v>19.99749</v>
      </c>
      <c r="O64" s="70">
        <f t="shared" si="12"/>
        <v>0.07467778502</v>
      </c>
      <c r="P64" s="70">
        <f t="shared" si="13"/>
        <v>0.008011846665</v>
      </c>
      <c r="Q64" s="30"/>
      <c r="R64" s="70">
        <f t="shared" si="14"/>
        <v>249.6303391</v>
      </c>
      <c r="S64" s="70">
        <f t="shared" si="15"/>
        <v>18.6418408</v>
      </c>
      <c r="T64" s="30"/>
    </row>
    <row r="65">
      <c r="A65" s="23" t="s">
        <v>175</v>
      </c>
      <c r="B65" s="23">
        <v>15.0</v>
      </c>
      <c r="C65" s="3"/>
      <c r="D65" s="3"/>
      <c r="E65" s="3"/>
      <c r="F65" s="3"/>
      <c r="G65" s="3"/>
      <c r="H65" s="23" t="s">
        <v>127</v>
      </c>
      <c r="I65" s="23">
        <v>9.0</v>
      </c>
      <c r="J65" s="23">
        <v>148.0</v>
      </c>
      <c r="K65" s="23">
        <f t="shared" si="9"/>
        <v>14.8</v>
      </c>
      <c r="L65" s="23" t="s">
        <v>123</v>
      </c>
      <c r="M65" s="23" t="str">
        <f t="shared" si="10"/>
        <v> </v>
      </c>
      <c r="N65" s="70">
        <f t="shared" si="11"/>
        <v>24.21762</v>
      </c>
      <c r="O65" s="70">
        <f t="shared" si="12"/>
        <v>0.1860611801</v>
      </c>
      <c r="P65" s="70">
        <f t="shared" si="13"/>
        <v>0.01720336137</v>
      </c>
      <c r="Q65" s="30"/>
      <c r="R65" s="70">
        <f t="shared" si="14"/>
        <v>116.25635</v>
      </c>
      <c r="S65" s="70">
        <f t="shared" si="15"/>
        <v>21.63079367</v>
      </c>
      <c r="T65" s="30"/>
    </row>
    <row r="66">
      <c r="A66" s="23" t="s">
        <v>176</v>
      </c>
      <c r="B66" s="23">
        <v>25.0</v>
      </c>
      <c r="C66" s="3"/>
      <c r="D66" s="3"/>
      <c r="E66" s="3"/>
      <c r="F66" s="3"/>
      <c r="G66" s="3"/>
      <c r="H66" s="23" t="s">
        <v>127</v>
      </c>
      <c r="I66" s="23">
        <v>10.0</v>
      </c>
      <c r="J66" s="23">
        <v>179.0</v>
      </c>
      <c r="K66" s="23">
        <f t="shared" si="9"/>
        <v>17.9</v>
      </c>
      <c r="L66" s="23" t="s">
        <v>123</v>
      </c>
      <c r="M66" s="23" t="str">
        <f t="shared" si="10"/>
        <v> </v>
      </c>
      <c r="N66" s="70">
        <f t="shared" si="11"/>
        <v>27.00111</v>
      </c>
      <c r="O66" s="70">
        <f t="shared" si="12"/>
        <v>0.2973412397</v>
      </c>
      <c r="P66" s="70">
        <f t="shared" si="13"/>
        <v>0.02516494255</v>
      </c>
      <c r="Q66" s="30"/>
      <c r="R66" s="70">
        <f t="shared" si="14"/>
        <v>79.47564338</v>
      </c>
      <c r="S66" s="70">
        <f t="shared" si="15"/>
        <v>23.63138633</v>
      </c>
      <c r="T66" s="30"/>
    </row>
    <row r="67">
      <c r="A67" s="23" t="s">
        <v>177</v>
      </c>
      <c r="B67" s="23">
        <v>28.0</v>
      </c>
      <c r="C67" s="3"/>
      <c r="D67" s="3"/>
      <c r="E67" s="3"/>
      <c r="F67" s="3"/>
      <c r="G67" s="3"/>
      <c r="H67" s="23" t="s">
        <v>127</v>
      </c>
      <c r="I67" s="23">
        <v>11.0</v>
      </c>
      <c r="J67" s="23">
        <v>97.0</v>
      </c>
      <c r="K67" s="23">
        <f t="shared" si="9"/>
        <v>9.7</v>
      </c>
      <c r="L67" s="23">
        <v>181.0</v>
      </c>
      <c r="M67" s="23">
        <f t="shared" si="10"/>
        <v>18.1</v>
      </c>
      <c r="N67" s="70">
        <f t="shared" si="11"/>
        <v>19.63833</v>
      </c>
      <c r="O67" s="70">
        <f t="shared" si="12"/>
        <v>0.06795947981</v>
      </c>
      <c r="P67" s="70">
        <f t="shared" si="13"/>
        <v>0.007389811319</v>
      </c>
      <c r="Q67" s="30"/>
      <c r="R67" s="70">
        <f t="shared" si="14"/>
        <v>270.6429046</v>
      </c>
      <c r="S67" s="70">
        <f t="shared" si="15"/>
        <v>18.39275101</v>
      </c>
      <c r="T67" s="30"/>
    </row>
    <row r="68">
      <c r="A68" s="23" t="s">
        <v>178</v>
      </c>
      <c r="B68" s="23">
        <v>17.0</v>
      </c>
      <c r="C68" s="3"/>
      <c r="D68" s="3"/>
      <c r="E68" s="3"/>
      <c r="F68" s="3"/>
      <c r="G68" s="3"/>
      <c r="H68" s="23" t="s">
        <v>127</v>
      </c>
      <c r="I68" s="23">
        <v>12.0</v>
      </c>
      <c r="J68" s="23">
        <v>211.0</v>
      </c>
      <c r="K68" s="23">
        <f t="shared" si="9"/>
        <v>21.1</v>
      </c>
      <c r="L68" s="23" t="s">
        <v>123</v>
      </c>
      <c r="M68" s="23" t="str">
        <f t="shared" si="10"/>
        <v> </v>
      </c>
      <c r="N68" s="70">
        <f t="shared" si="11"/>
        <v>29.87439</v>
      </c>
      <c r="O68" s="70">
        <f t="shared" si="12"/>
        <v>0.4493714938</v>
      </c>
      <c r="P68" s="70">
        <f t="shared" si="13"/>
        <v>0.03496671163</v>
      </c>
      <c r="Q68" s="30"/>
      <c r="R68" s="70">
        <f t="shared" si="14"/>
        <v>57.19725724</v>
      </c>
      <c r="S68" s="70">
        <f t="shared" si="15"/>
        <v>25.70281693</v>
      </c>
      <c r="T68" s="30"/>
    </row>
    <row r="69">
      <c r="A69" s="23" t="s">
        <v>179</v>
      </c>
      <c r="B69" s="23">
        <v>16.0</v>
      </c>
      <c r="C69" s="3"/>
      <c r="D69" s="3"/>
      <c r="E69" s="3"/>
      <c r="F69" s="3"/>
      <c r="G69" s="3"/>
      <c r="H69" s="23" t="s">
        <v>127</v>
      </c>
      <c r="I69" s="23">
        <v>13.0</v>
      </c>
      <c r="J69" s="23">
        <v>205.0</v>
      </c>
      <c r="K69" s="23">
        <f t="shared" si="9"/>
        <v>20.5</v>
      </c>
      <c r="L69" s="23" t="s">
        <v>123</v>
      </c>
      <c r="M69" s="23" t="str">
        <f t="shared" si="10"/>
        <v> </v>
      </c>
      <c r="N69" s="70">
        <f t="shared" si="11"/>
        <v>29.33565</v>
      </c>
      <c r="O69" s="70">
        <f t="shared" si="12"/>
        <v>0.4177663638</v>
      </c>
      <c r="P69" s="70">
        <f t="shared" si="13"/>
        <v>0.03300635782</v>
      </c>
      <c r="Q69" s="30"/>
      <c r="R69" s="70">
        <f t="shared" si="14"/>
        <v>60.59438642</v>
      </c>
      <c r="S69" s="70">
        <f t="shared" si="15"/>
        <v>25.31429648</v>
      </c>
      <c r="T69" s="30"/>
    </row>
    <row r="70">
      <c r="A70" s="23" t="s">
        <v>180</v>
      </c>
      <c r="B70" s="23">
        <v>27.0</v>
      </c>
      <c r="C70" s="3"/>
      <c r="D70" s="3"/>
      <c r="E70" s="3"/>
      <c r="F70" s="3"/>
      <c r="G70" s="3"/>
      <c r="H70" s="23" t="s">
        <v>127</v>
      </c>
      <c r="I70" s="23">
        <v>14.0</v>
      </c>
      <c r="J70" s="23">
        <v>184.0</v>
      </c>
      <c r="K70" s="23">
        <f t="shared" si="9"/>
        <v>18.4</v>
      </c>
      <c r="L70" s="23" t="s">
        <v>123</v>
      </c>
      <c r="M70" s="23" t="str">
        <f t="shared" si="10"/>
        <v> </v>
      </c>
      <c r="N70" s="70">
        <f t="shared" si="11"/>
        <v>27.45006</v>
      </c>
      <c r="O70" s="70">
        <f t="shared" si="12"/>
        <v>0.318484943</v>
      </c>
      <c r="P70" s="70">
        <f t="shared" si="13"/>
        <v>0.02659044022</v>
      </c>
      <c r="Q70" s="30"/>
      <c r="R70" s="70">
        <f t="shared" si="14"/>
        <v>75.21500146</v>
      </c>
      <c r="S70" s="70">
        <f t="shared" si="15"/>
        <v>23.95484545</v>
      </c>
      <c r="T70" s="30"/>
    </row>
    <row r="71">
      <c r="A71" s="23" t="s">
        <v>181</v>
      </c>
      <c r="B71" s="23">
        <v>19.0</v>
      </c>
      <c r="C71" s="3"/>
      <c r="D71" s="3"/>
      <c r="E71" s="3"/>
      <c r="F71" s="3"/>
      <c r="G71" s="3"/>
      <c r="H71" s="23" t="s">
        <v>127</v>
      </c>
      <c r="I71" s="23">
        <v>15.0</v>
      </c>
      <c r="J71" s="23">
        <v>143.0</v>
      </c>
      <c r="K71" s="23">
        <f t="shared" si="9"/>
        <v>14.3</v>
      </c>
      <c r="L71" s="23" t="s">
        <v>123</v>
      </c>
      <c r="M71" s="23" t="str">
        <f t="shared" si="10"/>
        <v> </v>
      </c>
      <c r="N71" s="70">
        <f t="shared" si="11"/>
        <v>23.76867</v>
      </c>
      <c r="O71" s="70">
        <f t="shared" si="12"/>
        <v>0.1711208978</v>
      </c>
      <c r="P71" s="70">
        <f t="shared" si="13"/>
        <v>0.01606060704</v>
      </c>
      <c r="Q71" s="30"/>
      <c r="R71" s="70">
        <f t="shared" si="14"/>
        <v>124.5282943</v>
      </c>
      <c r="S71" s="70">
        <f t="shared" si="15"/>
        <v>21.30939352</v>
      </c>
      <c r="T71" s="30"/>
    </row>
    <row r="72">
      <c r="A72" s="23" t="s">
        <v>130</v>
      </c>
      <c r="B72" s="23">
        <v>22.0</v>
      </c>
      <c r="C72" s="3"/>
      <c r="D72" s="3"/>
      <c r="E72" s="3"/>
      <c r="F72" s="3"/>
      <c r="G72" s="3"/>
      <c r="H72" s="23" t="s">
        <v>127</v>
      </c>
      <c r="I72" s="23">
        <v>16.0</v>
      </c>
      <c r="J72" s="23">
        <v>116.0</v>
      </c>
      <c r="K72" s="23">
        <f t="shared" si="9"/>
        <v>11.6</v>
      </c>
      <c r="L72" s="23" t="s">
        <v>123</v>
      </c>
      <c r="M72" s="23" t="str">
        <f t="shared" si="10"/>
        <v> </v>
      </c>
      <c r="N72" s="70">
        <f t="shared" si="11"/>
        <v>21.34434</v>
      </c>
      <c r="O72" s="70">
        <f t="shared" si="12"/>
        <v>0.1034935598</v>
      </c>
      <c r="P72" s="70">
        <f t="shared" si="13"/>
        <v>0.01056831769</v>
      </c>
      <c r="Q72" s="30"/>
      <c r="R72" s="70">
        <f t="shared" si="14"/>
        <v>189.2448788</v>
      </c>
      <c r="S72" s="70">
        <f t="shared" si="15"/>
        <v>19.58562619</v>
      </c>
      <c r="T72" s="30"/>
    </row>
    <row r="73">
      <c r="A73" s="23" t="s">
        <v>182</v>
      </c>
      <c r="B73" s="23">
        <v>19.0</v>
      </c>
      <c r="C73" s="3"/>
      <c r="D73" s="3"/>
      <c r="E73" s="3"/>
      <c r="F73" s="3"/>
      <c r="G73" s="3"/>
      <c r="H73" s="23" t="s">
        <v>127</v>
      </c>
      <c r="I73" s="23">
        <v>17.0</v>
      </c>
      <c r="J73" s="23">
        <v>122.0</v>
      </c>
      <c r="K73" s="23">
        <f t="shared" si="9"/>
        <v>12.2</v>
      </c>
      <c r="L73" s="23" t="s">
        <v>123</v>
      </c>
      <c r="M73" s="23" t="str">
        <f t="shared" si="10"/>
        <v> </v>
      </c>
      <c r="N73" s="70">
        <f t="shared" si="11"/>
        <v>21.88308</v>
      </c>
      <c r="O73" s="70">
        <f t="shared" si="12"/>
        <v>0.1167027139</v>
      </c>
      <c r="P73" s="70">
        <f t="shared" si="13"/>
        <v>0.01168986626</v>
      </c>
      <c r="Q73" s="30"/>
      <c r="R73" s="70">
        <f t="shared" si="14"/>
        <v>171.0883559</v>
      </c>
      <c r="S73" s="70">
        <f t="shared" si="15"/>
        <v>19.96647545</v>
      </c>
      <c r="T73" s="30"/>
    </row>
    <row r="74">
      <c r="A74" s="23" t="s">
        <v>132</v>
      </c>
      <c r="B74" s="23">
        <v>24.0</v>
      </c>
      <c r="C74" s="3"/>
      <c r="D74" s="3"/>
      <c r="E74" s="3"/>
      <c r="F74" s="3"/>
      <c r="G74" s="3"/>
      <c r="H74" s="23" t="s">
        <v>127</v>
      </c>
      <c r="I74" s="23">
        <v>18.0</v>
      </c>
      <c r="J74" s="23">
        <v>106.0</v>
      </c>
      <c r="K74" s="23">
        <f t="shared" si="9"/>
        <v>10.6</v>
      </c>
      <c r="L74" s="23" t="s">
        <v>123</v>
      </c>
      <c r="M74" s="23" t="str">
        <f t="shared" si="10"/>
        <v> </v>
      </c>
      <c r="N74" s="70">
        <f t="shared" si="11"/>
        <v>20.44644</v>
      </c>
      <c r="O74" s="70">
        <f t="shared" si="12"/>
        <v>0.08363592412</v>
      </c>
      <c r="P74" s="70">
        <f t="shared" si="13"/>
        <v>0.008824733764</v>
      </c>
      <c r="Q74" s="30"/>
      <c r="R74" s="70">
        <f t="shared" si="14"/>
        <v>226.6357324</v>
      </c>
      <c r="S74" s="70">
        <f t="shared" si="15"/>
        <v>18.95488892</v>
      </c>
      <c r="T74" s="30"/>
    </row>
    <row r="75">
      <c r="A75" s="23" t="s">
        <v>183</v>
      </c>
      <c r="B75" s="23">
        <v>29.0</v>
      </c>
      <c r="C75" s="3"/>
      <c r="D75" s="3"/>
      <c r="E75" s="3"/>
      <c r="F75" s="3"/>
      <c r="G75" s="3"/>
      <c r="H75" s="23" t="s">
        <v>127</v>
      </c>
      <c r="I75" s="23">
        <v>19.0</v>
      </c>
      <c r="J75" s="23">
        <v>173.0</v>
      </c>
      <c r="K75" s="23">
        <f t="shared" si="9"/>
        <v>17.3</v>
      </c>
      <c r="L75" s="23" t="s">
        <v>123</v>
      </c>
      <c r="M75" s="23" t="str">
        <f t="shared" si="10"/>
        <v> </v>
      </c>
      <c r="N75" s="70">
        <f t="shared" si="11"/>
        <v>26.46237</v>
      </c>
      <c r="O75" s="70">
        <f t="shared" si="12"/>
        <v>0.273182156</v>
      </c>
      <c r="P75" s="70">
        <f t="shared" si="13"/>
        <v>0.02350618163</v>
      </c>
      <c r="Q75" s="30"/>
      <c r="R75" s="70">
        <f t="shared" si="14"/>
        <v>85.08400179</v>
      </c>
      <c r="S75" s="70">
        <f t="shared" si="15"/>
        <v>23.24343105</v>
      </c>
      <c r="T75" s="30"/>
    </row>
    <row r="76">
      <c r="A76" s="23" t="s">
        <v>184</v>
      </c>
      <c r="B76" s="23">
        <v>21.0</v>
      </c>
      <c r="C76" s="3"/>
      <c r="D76" s="3"/>
      <c r="E76" s="3"/>
      <c r="F76" s="3"/>
      <c r="G76" s="3"/>
      <c r="H76" s="23" t="s">
        <v>127</v>
      </c>
      <c r="I76" s="23">
        <v>20.0</v>
      </c>
      <c r="J76" s="23">
        <v>123.0</v>
      </c>
      <c r="K76" s="23">
        <f t="shared" si="9"/>
        <v>12.3</v>
      </c>
      <c r="L76" s="23" t="s">
        <v>123</v>
      </c>
      <c r="M76" s="23" t="str">
        <f t="shared" si="10"/>
        <v> </v>
      </c>
      <c r="N76" s="70">
        <f t="shared" si="11"/>
        <v>21.97287</v>
      </c>
      <c r="O76" s="70">
        <f t="shared" si="12"/>
        <v>0.1190017047</v>
      </c>
      <c r="P76" s="70">
        <f t="shared" si="13"/>
        <v>0.01188228881</v>
      </c>
      <c r="Q76" s="30"/>
      <c r="R76" s="70">
        <f t="shared" si="14"/>
        <v>168.3177401</v>
      </c>
      <c r="S76" s="70">
        <f t="shared" si="15"/>
        <v>20.030098</v>
      </c>
      <c r="T76" s="30"/>
    </row>
    <row r="77">
      <c r="A77" s="23" t="s">
        <v>134</v>
      </c>
      <c r="B77" s="23">
        <v>24.0</v>
      </c>
      <c r="C77" s="3"/>
      <c r="D77" s="3"/>
      <c r="E77" s="3"/>
      <c r="F77" s="3"/>
      <c r="G77" s="3"/>
      <c r="H77" s="23" t="s">
        <v>128</v>
      </c>
      <c r="I77" s="23">
        <v>1.0</v>
      </c>
      <c r="J77" s="23">
        <v>195.0</v>
      </c>
      <c r="K77" s="23">
        <f t="shared" si="9"/>
        <v>19.5</v>
      </c>
      <c r="L77" s="23">
        <v>258.0</v>
      </c>
      <c r="M77" s="23">
        <f t="shared" si="10"/>
        <v>25.8</v>
      </c>
      <c r="N77" s="70">
        <f t="shared" si="11"/>
        <v>28.43775</v>
      </c>
      <c r="O77" s="70">
        <f t="shared" si="12"/>
        <v>0.3683343169</v>
      </c>
      <c r="P77" s="70">
        <f t="shared" si="13"/>
        <v>0.02986476516</v>
      </c>
      <c r="Q77" s="71">
        <f>SUM(P77:P92)</f>
        <v>0.3464838976</v>
      </c>
      <c r="R77" s="70">
        <f t="shared" si="14"/>
        <v>66.96854936</v>
      </c>
      <c r="S77" s="70">
        <f t="shared" si="15"/>
        <v>24.66681489</v>
      </c>
      <c r="T77" s="71">
        <f>SUM(S77:S92)</f>
        <v>363.2256377</v>
      </c>
    </row>
    <row r="78">
      <c r="A78" s="23" t="s">
        <v>185</v>
      </c>
      <c r="B78" s="23">
        <v>27.0</v>
      </c>
      <c r="C78" s="3"/>
      <c r="D78" s="3"/>
      <c r="E78" s="3"/>
      <c r="F78" s="3"/>
      <c r="G78" s="3"/>
      <c r="H78" s="23" t="s">
        <v>128</v>
      </c>
      <c r="I78" s="23">
        <v>2.0</v>
      </c>
      <c r="J78" s="23">
        <v>190.0</v>
      </c>
      <c r="K78" s="23">
        <f t="shared" si="9"/>
        <v>19</v>
      </c>
      <c r="L78" s="23" t="s">
        <v>123</v>
      </c>
      <c r="M78" s="23" t="str">
        <f t="shared" si="10"/>
        <v> </v>
      </c>
      <c r="N78" s="70">
        <f t="shared" si="11"/>
        <v>27.9888</v>
      </c>
      <c r="O78" s="70">
        <f t="shared" si="12"/>
        <v>0.3450990398</v>
      </c>
      <c r="P78" s="70">
        <f t="shared" si="13"/>
        <v>0.0283528737</v>
      </c>
      <c r="Q78" s="30"/>
      <c r="R78" s="70">
        <f t="shared" si="14"/>
        <v>70.53958697</v>
      </c>
      <c r="S78" s="70">
        <f t="shared" si="15"/>
        <v>24.34314373</v>
      </c>
      <c r="T78" s="30"/>
    </row>
    <row r="79">
      <c r="A79" s="23" t="s">
        <v>186</v>
      </c>
      <c r="B79" s="23">
        <v>21.0</v>
      </c>
      <c r="C79" s="3"/>
      <c r="D79" s="3"/>
      <c r="E79" s="3"/>
      <c r="F79" s="3"/>
      <c r="G79" s="3"/>
      <c r="H79" s="23" t="s">
        <v>128</v>
      </c>
      <c r="I79" s="23">
        <v>3.0</v>
      </c>
      <c r="J79" s="23">
        <v>145.0</v>
      </c>
      <c r="K79" s="23">
        <f t="shared" si="9"/>
        <v>14.5</v>
      </c>
      <c r="L79" s="23" t="s">
        <v>123</v>
      </c>
      <c r="M79" s="23" t="str">
        <f t="shared" si="10"/>
        <v> </v>
      </c>
      <c r="N79" s="70">
        <f t="shared" si="11"/>
        <v>23.94825</v>
      </c>
      <c r="O79" s="70">
        <f t="shared" si="12"/>
        <v>0.1770019317</v>
      </c>
      <c r="P79" s="70">
        <f t="shared" si="13"/>
        <v>0.01651299639</v>
      </c>
      <c r="Q79" s="30"/>
      <c r="R79" s="70">
        <f t="shared" si="14"/>
        <v>121.1167224</v>
      </c>
      <c r="S79" s="70">
        <f t="shared" si="15"/>
        <v>21.43789384</v>
      </c>
      <c r="T79" s="30"/>
    </row>
    <row r="80">
      <c r="A80" s="23" t="s">
        <v>187</v>
      </c>
      <c r="B80" s="23">
        <v>22.0</v>
      </c>
      <c r="C80" s="3"/>
      <c r="D80" s="3"/>
      <c r="E80" s="3"/>
      <c r="F80" s="3"/>
      <c r="G80" s="3"/>
      <c r="H80" s="23" t="s">
        <v>128</v>
      </c>
      <c r="I80" s="23">
        <v>4.0</v>
      </c>
      <c r="J80" s="23">
        <v>160.0</v>
      </c>
      <c r="K80" s="23">
        <f t="shared" si="9"/>
        <v>16</v>
      </c>
      <c r="L80" s="23" t="s">
        <v>123</v>
      </c>
      <c r="M80" s="23" t="str">
        <f t="shared" si="10"/>
        <v> </v>
      </c>
      <c r="N80" s="70">
        <f t="shared" si="11"/>
        <v>25.2951</v>
      </c>
      <c r="O80" s="70">
        <f t="shared" si="12"/>
        <v>0.2252285426</v>
      </c>
      <c r="P80" s="70">
        <f t="shared" si="13"/>
        <v>0.02010619298</v>
      </c>
      <c r="Q80" s="30"/>
      <c r="R80" s="70">
        <f t="shared" si="14"/>
        <v>99.47183943</v>
      </c>
      <c r="S80" s="70">
        <f t="shared" si="15"/>
        <v>22.40389742</v>
      </c>
      <c r="T80" s="30"/>
    </row>
    <row r="81">
      <c r="A81" s="23" t="s">
        <v>188</v>
      </c>
      <c r="B81" s="23">
        <v>23.0</v>
      </c>
      <c r="C81" s="3"/>
      <c r="D81" s="3"/>
      <c r="E81" s="3"/>
      <c r="F81" s="3"/>
      <c r="G81" s="3"/>
      <c r="H81" s="23" t="s">
        <v>128</v>
      </c>
      <c r="I81" s="23">
        <v>5.0</v>
      </c>
      <c r="J81" s="23">
        <v>160.0</v>
      </c>
      <c r="K81" s="23">
        <f t="shared" si="9"/>
        <v>16</v>
      </c>
      <c r="L81" s="23" t="s">
        <v>123</v>
      </c>
      <c r="M81" s="23" t="str">
        <f t="shared" si="10"/>
        <v> </v>
      </c>
      <c r="N81" s="70">
        <f t="shared" si="11"/>
        <v>25.2951</v>
      </c>
      <c r="O81" s="70">
        <f t="shared" si="12"/>
        <v>0.2252285426</v>
      </c>
      <c r="P81" s="70">
        <f t="shared" si="13"/>
        <v>0.02010619298</v>
      </c>
      <c r="Q81" s="30"/>
      <c r="R81" s="70">
        <f t="shared" si="14"/>
        <v>99.47183943</v>
      </c>
      <c r="S81" s="70">
        <f t="shared" si="15"/>
        <v>22.40389742</v>
      </c>
      <c r="T81" s="30"/>
    </row>
    <row r="82">
      <c r="A82" s="23" t="s">
        <v>189</v>
      </c>
      <c r="B82" s="23">
        <v>22.0</v>
      </c>
      <c r="C82" s="3"/>
      <c r="D82" s="3"/>
      <c r="E82" s="3"/>
      <c r="F82" s="3"/>
      <c r="G82" s="3"/>
      <c r="H82" s="23" t="s">
        <v>128</v>
      </c>
      <c r="I82" s="23">
        <v>6.0</v>
      </c>
      <c r="J82" s="23">
        <v>145.0</v>
      </c>
      <c r="K82" s="23">
        <f t="shared" si="9"/>
        <v>14.5</v>
      </c>
      <c r="L82" s="23" t="s">
        <v>123</v>
      </c>
      <c r="M82" s="23" t="str">
        <f t="shared" si="10"/>
        <v> </v>
      </c>
      <c r="N82" s="70">
        <f t="shared" si="11"/>
        <v>23.94825</v>
      </c>
      <c r="O82" s="70">
        <f t="shared" si="12"/>
        <v>0.1770019317</v>
      </c>
      <c r="P82" s="70">
        <f t="shared" si="13"/>
        <v>0.01651299639</v>
      </c>
      <c r="Q82" s="30"/>
      <c r="R82" s="70">
        <f t="shared" si="14"/>
        <v>121.1167224</v>
      </c>
      <c r="S82" s="70">
        <f t="shared" si="15"/>
        <v>21.43789384</v>
      </c>
      <c r="T82" s="30"/>
    </row>
    <row r="83">
      <c r="A83" s="23" t="s">
        <v>190</v>
      </c>
      <c r="B83" s="23">
        <v>22.0</v>
      </c>
      <c r="C83" s="3"/>
      <c r="D83" s="3"/>
      <c r="E83" s="3"/>
      <c r="F83" s="3"/>
      <c r="G83" s="3"/>
      <c r="H83" s="23" t="s">
        <v>128</v>
      </c>
      <c r="I83" s="23">
        <v>7.0</v>
      </c>
      <c r="J83" s="23">
        <v>163.0</v>
      </c>
      <c r="K83" s="23">
        <f t="shared" si="9"/>
        <v>16.3</v>
      </c>
      <c r="L83" s="23" t="s">
        <v>123</v>
      </c>
      <c r="M83" s="23" t="str">
        <f t="shared" si="10"/>
        <v> </v>
      </c>
      <c r="N83" s="70">
        <f t="shared" si="11"/>
        <v>25.56447</v>
      </c>
      <c r="O83" s="70">
        <f t="shared" si="12"/>
        <v>0.2357735865</v>
      </c>
      <c r="P83" s="70">
        <f t="shared" si="13"/>
        <v>0.0208672438</v>
      </c>
      <c r="Q83" s="30"/>
      <c r="R83" s="70">
        <f t="shared" si="14"/>
        <v>95.84399448</v>
      </c>
      <c r="S83" s="70">
        <f t="shared" si="15"/>
        <v>22.59748233</v>
      </c>
      <c r="T83" s="30"/>
    </row>
    <row r="84">
      <c r="A84" s="23" t="s">
        <v>191</v>
      </c>
      <c r="B84" s="23">
        <v>11.0</v>
      </c>
      <c r="C84" s="3"/>
      <c r="D84" s="3"/>
      <c r="E84" s="3"/>
      <c r="F84" s="3"/>
      <c r="G84" s="3"/>
      <c r="H84" s="23" t="s">
        <v>128</v>
      </c>
      <c r="I84" s="23">
        <v>8.0</v>
      </c>
      <c r="J84" s="23">
        <v>180.0</v>
      </c>
      <c r="K84" s="23">
        <f t="shared" si="9"/>
        <v>18</v>
      </c>
      <c r="L84" s="23" t="s">
        <v>123</v>
      </c>
      <c r="M84" s="23" t="str">
        <f t="shared" si="10"/>
        <v> </v>
      </c>
      <c r="N84" s="70">
        <f t="shared" si="11"/>
        <v>27.0909</v>
      </c>
      <c r="O84" s="70">
        <f t="shared" si="12"/>
        <v>0.3014957368</v>
      </c>
      <c r="P84" s="70">
        <f t="shared" si="13"/>
        <v>0.02544690049</v>
      </c>
      <c r="Q84" s="30"/>
      <c r="R84" s="70">
        <f t="shared" si="14"/>
        <v>78.59503363</v>
      </c>
      <c r="S84" s="70">
        <f t="shared" si="15"/>
        <v>23.69606757</v>
      </c>
      <c r="T84" s="30"/>
    </row>
    <row r="85">
      <c r="A85" s="23" t="s">
        <v>192</v>
      </c>
      <c r="B85" s="23">
        <v>23.0</v>
      </c>
      <c r="C85" s="3"/>
      <c r="D85" s="3"/>
      <c r="E85" s="3"/>
      <c r="F85" s="3"/>
      <c r="G85" s="3"/>
      <c r="H85" s="23" t="s">
        <v>128</v>
      </c>
      <c r="I85" s="23">
        <v>9.0</v>
      </c>
      <c r="J85" s="23">
        <v>173.0</v>
      </c>
      <c r="K85" s="23">
        <f t="shared" si="9"/>
        <v>17.3</v>
      </c>
      <c r="L85" s="23" t="s">
        <v>123</v>
      </c>
      <c r="M85" s="23" t="str">
        <f t="shared" si="10"/>
        <v> </v>
      </c>
      <c r="N85" s="70">
        <f t="shared" si="11"/>
        <v>26.46237</v>
      </c>
      <c r="O85" s="70">
        <f t="shared" si="12"/>
        <v>0.273182156</v>
      </c>
      <c r="P85" s="70">
        <f t="shared" si="13"/>
        <v>0.02350618163</v>
      </c>
      <c r="Q85" s="30"/>
      <c r="R85" s="70">
        <f t="shared" si="14"/>
        <v>85.08400179</v>
      </c>
      <c r="S85" s="70">
        <f t="shared" si="15"/>
        <v>23.24343105</v>
      </c>
      <c r="T85" s="30"/>
    </row>
    <row r="86">
      <c r="A86" s="23" t="s">
        <v>193</v>
      </c>
      <c r="B86" s="23">
        <v>24.0</v>
      </c>
      <c r="C86" s="3"/>
      <c r="D86" s="3"/>
      <c r="E86" s="3"/>
      <c r="F86" s="3"/>
      <c r="G86" s="3"/>
      <c r="H86" s="23" t="s">
        <v>128</v>
      </c>
      <c r="I86" s="23">
        <v>10.0</v>
      </c>
      <c r="J86" s="23">
        <v>170.0</v>
      </c>
      <c r="K86" s="23">
        <f t="shared" si="9"/>
        <v>17</v>
      </c>
      <c r="L86" s="23" t="s">
        <v>123</v>
      </c>
      <c r="M86" s="23" t="str">
        <f t="shared" si="10"/>
        <v> </v>
      </c>
      <c r="N86" s="70">
        <f t="shared" si="11"/>
        <v>26.193</v>
      </c>
      <c r="O86" s="70">
        <f t="shared" si="12"/>
        <v>0.2615894419</v>
      </c>
      <c r="P86" s="70">
        <f t="shared" si="13"/>
        <v>0.02269800692</v>
      </c>
      <c r="Q86" s="30"/>
      <c r="R86" s="70">
        <f t="shared" si="14"/>
        <v>88.1134633</v>
      </c>
      <c r="S86" s="70">
        <f t="shared" si="15"/>
        <v>23.04955169</v>
      </c>
      <c r="T86" s="30"/>
    </row>
    <row r="87">
      <c r="A87" s="23" t="s">
        <v>194</v>
      </c>
      <c r="B87" s="23">
        <v>18.0</v>
      </c>
      <c r="C87" s="3"/>
      <c r="D87" s="3"/>
      <c r="E87" s="3"/>
      <c r="F87" s="3"/>
      <c r="G87" s="3"/>
      <c r="H87" s="23" t="s">
        <v>128</v>
      </c>
      <c r="I87" s="23">
        <v>11.0</v>
      </c>
      <c r="J87" s="23">
        <v>190.0</v>
      </c>
      <c r="K87" s="23">
        <f t="shared" si="9"/>
        <v>19</v>
      </c>
      <c r="L87" s="23">
        <v>252.0</v>
      </c>
      <c r="M87" s="23">
        <f t="shared" si="10"/>
        <v>25.2</v>
      </c>
      <c r="N87" s="70">
        <f t="shared" si="11"/>
        <v>27.9888</v>
      </c>
      <c r="O87" s="70">
        <f t="shared" si="12"/>
        <v>0.3450990398</v>
      </c>
      <c r="P87" s="70">
        <f t="shared" si="13"/>
        <v>0.0283528737</v>
      </c>
      <c r="Q87" s="30"/>
      <c r="R87" s="70">
        <f t="shared" si="14"/>
        <v>70.53958697</v>
      </c>
      <c r="S87" s="70">
        <f t="shared" si="15"/>
        <v>24.34314373</v>
      </c>
      <c r="T87" s="30"/>
    </row>
    <row r="88">
      <c r="A88" s="23" t="s">
        <v>195</v>
      </c>
      <c r="B88" s="23">
        <v>22.0</v>
      </c>
      <c r="C88" s="3"/>
      <c r="D88" s="3"/>
      <c r="E88" s="3"/>
      <c r="F88" s="3"/>
      <c r="G88" s="3"/>
      <c r="H88" s="23" t="s">
        <v>128</v>
      </c>
      <c r="I88" s="23">
        <v>12.0</v>
      </c>
      <c r="J88" s="23">
        <v>170.0</v>
      </c>
      <c r="K88" s="23">
        <f t="shared" si="9"/>
        <v>17</v>
      </c>
      <c r="L88" s="23" t="s">
        <v>123</v>
      </c>
      <c r="M88" s="23" t="str">
        <f t="shared" si="10"/>
        <v> </v>
      </c>
      <c r="N88" s="70">
        <f t="shared" si="11"/>
        <v>26.193</v>
      </c>
      <c r="O88" s="70">
        <f t="shared" si="12"/>
        <v>0.2615894419</v>
      </c>
      <c r="P88" s="70">
        <f t="shared" si="13"/>
        <v>0.02269800692</v>
      </c>
      <c r="Q88" s="30"/>
      <c r="R88" s="70">
        <f t="shared" si="14"/>
        <v>88.1134633</v>
      </c>
      <c r="S88" s="70">
        <f t="shared" si="15"/>
        <v>23.04955169</v>
      </c>
      <c r="T88" s="30"/>
    </row>
    <row r="89">
      <c r="A89" s="23" t="s">
        <v>196</v>
      </c>
      <c r="B89" s="23">
        <v>29.0</v>
      </c>
      <c r="C89" s="3"/>
      <c r="D89" s="3"/>
      <c r="E89" s="3"/>
      <c r="F89" s="3"/>
      <c r="G89" s="3"/>
      <c r="H89" s="23" t="s">
        <v>128</v>
      </c>
      <c r="I89" s="23">
        <v>13.0</v>
      </c>
      <c r="J89" s="23">
        <v>160.0</v>
      </c>
      <c r="K89" s="23">
        <f t="shared" si="9"/>
        <v>16</v>
      </c>
      <c r="L89" s="23" t="s">
        <v>123</v>
      </c>
      <c r="M89" s="23" t="str">
        <f t="shared" si="10"/>
        <v> </v>
      </c>
      <c r="N89" s="70">
        <f t="shared" si="11"/>
        <v>25.2951</v>
      </c>
      <c r="O89" s="70">
        <f t="shared" si="12"/>
        <v>0.2252285426</v>
      </c>
      <c r="P89" s="70">
        <f t="shared" si="13"/>
        <v>0.02010619298</v>
      </c>
      <c r="Q89" s="30"/>
      <c r="R89" s="70">
        <f t="shared" si="14"/>
        <v>99.47183943</v>
      </c>
      <c r="S89" s="70">
        <f t="shared" si="15"/>
        <v>22.40389742</v>
      </c>
      <c r="T89" s="30"/>
    </row>
    <row r="90">
      <c r="A90" s="23" t="s">
        <v>197</v>
      </c>
      <c r="B90" s="23">
        <v>30.0</v>
      </c>
      <c r="C90" s="3"/>
      <c r="D90" s="3"/>
      <c r="E90" s="3"/>
      <c r="F90" s="3"/>
      <c r="G90" s="3"/>
      <c r="H90" s="23" t="s">
        <v>128</v>
      </c>
      <c r="I90" s="23">
        <v>14.0</v>
      </c>
      <c r="J90" s="23">
        <v>122.0</v>
      </c>
      <c r="K90" s="23">
        <f t="shared" si="9"/>
        <v>12.2</v>
      </c>
      <c r="L90" s="23" t="s">
        <v>123</v>
      </c>
      <c r="M90" s="23" t="str">
        <f t="shared" si="10"/>
        <v> </v>
      </c>
      <c r="N90" s="70">
        <f t="shared" si="11"/>
        <v>21.88308</v>
      </c>
      <c r="O90" s="70">
        <f t="shared" si="12"/>
        <v>0.1167027139</v>
      </c>
      <c r="P90" s="70">
        <f t="shared" si="13"/>
        <v>0.01168986626</v>
      </c>
      <c r="Q90" s="30"/>
      <c r="R90" s="70">
        <f t="shared" si="14"/>
        <v>171.0883559</v>
      </c>
      <c r="S90" s="70">
        <f t="shared" si="15"/>
        <v>19.96647545</v>
      </c>
      <c r="T90" s="30"/>
    </row>
    <row r="91">
      <c r="A91" s="23" t="s">
        <v>198</v>
      </c>
      <c r="B91" s="23">
        <v>33.0</v>
      </c>
      <c r="C91" s="3"/>
      <c r="D91" s="3"/>
      <c r="E91" s="3"/>
      <c r="F91" s="3"/>
      <c r="G91" s="3"/>
      <c r="H91" s="23" t="s">
        <v>128</v>
      </c>
      <c r="I91" s="23">
        <v>15.0</v>
      </c>
      <c r="J91" s="23">
        <v>190.0</v>
      </c>
      <c r="K91" s="23">
        <f t="shared" si="9"/>
        <v>19</v>
      </c>
      <c r="L91" s="23" t="s">
        <v>123</v>
      </c>
      <c r="M91" s="23" t="str">
        <f t="shared" si="10"/>
        <v> </v>
      </c>
      <c r="N91" s="70">
        <f t="shared" si="11"/>
        <v>27.9888</v>
      </c>
      <c r="O91" s="70">
        <f t="shared" si="12"/>
        <v>0.3450990398</v>
      </c>
      <c r="P91" s="70">
        <f t="shared" si="13"/>
        <v>0.0283528737</v>
      </c>
      <c r="Q91" s="30"/>
      <c r="R91" s="70">
        <f t="shared" si="14"/>
        <v>70.53958697</v>
      </c>
      <c r="S91" s="70">
        <f t="shared" si="15"/>
        <v>24.34314373</v>
      </c>
      <c r="T91" s="30"/>
    </row>
    <row r="92">
      <c r="A92" s="23" t="s">
        <v>199</v>
      </c>
      <c r="B92" s="23">
        <v>29.0</v>
      </c>
      <c r="C92" s="3"/>
      <c r="D92" s="3"/>
      <c r="E92" s="3"/>
      <c r="F92" s="3"/>
      <c r="G92" s="3"/>
      <c r="H92" s="23" t="s">
        <v>128</v>
      </c>
      <c r="I92" s="23">
        <v>16.0</v>
      </c>
      <c r="J92" s="23">
        <v>120.0</v>
      </c>
      <c r="K92" s="23">
        <f t="shared" si="9"/>
        <v>12</v>
      </c>
      <c r="L92" s="23" t="s">
        <v>123</v>
      </c>
      <c r="M92" s="23" t="str">
        <f t="shared" si="10"/>
        <v> </v>
      </c>
      <c r="N92" s="70">
        <f t="shared" si="11"/>
        <v>21.7035</v>
      </c>
      <c r="O92" s="70">
        <f t="shared" si="12"/>
        <v>0.112188892</v>
      </c>
      <c r="P92" s="70">
        <f t="shared" si="13"/>
        <v>0.01130973355</v>
      </c>
      <c r="Q92" s="30"/>
      <c r="R92" s="70">
        <f t="shared" si="14"/>
        <v>176.8388257</v>
      </c>
      <c r="S92" s="70">
        <f t="shared" si="15"/>
        <v>19.83935192</v>
      </c>
      <c r="T92" s="30"/>
    </row>
    <row r="93">
      <c r="A93" s="23" t="s">
        <v>200</v>
      </c>
      <c r="B93" s="23">
        <v>24.0</v>
      </c>
      <c r="C93" s="3"/>
      <c r="D93" s="3"/>
      <c r="E93" s="3"/>
      <c r="F93" s="3"/>
      <c r="G93" s="3"/>
      <c r="H93" s="23" t="s">
        <v>130</v>
      </c>
      <c r="I93" s="23">
        <v>1.0</v>
      </c>
      <c r="J93" s="23">
        <v>165.0</v>
      </c>
      <c r="K93" s="23">
        <f t="shared" si="9"/>
        <v>16.5</v>
      </c>
      <c r="L93" s="23">
        <v>267.0</v>
      </c>
      <c r="M93" s="23">
        <f t="shared" si="10"/>
        <v>26.7</v>
      </c>
      <c r="N93" s="70">
        <f t="shared" si="11"/>
        <v>25.74405</v>
      </c>
      <c r="O93" s="70">
        <f t="shared" si="12"/>
        <v>0.2429753127</v>
      </c>
      <c r="P93" s="70">
        <f t="shared" si="13"/>
        <v>0.021382465</v>
      </c>
      <c r="Q93" s="71">
        <f>SUM(P93:P105)</f>
        <v>0.2500275783</v>
      </c>
      <c r="R93" s="70">
        <f t="shared" si="14"/>
        <v>93.53458547</v>
      </c>
      <c r="S93" s="70">
        <f t="shared" si="15"/>
        <v>22.72659516</v>
      </c>
      <c r="T93" s="71">
        <f>SUM(S93:S105)</f>
        <v>287.3630373</v>
      </c>
    </row>
    <row r="94">
      <c r="A94" s="23" t="s">
        <v>201</v>
      </c>
      <c r="B94" s="23">
        <v>29.0</v>
      </c>
      <c r="C94" s="3"/>
      <c r="D94" s="3"/>
      <c r="E94" s="3"/>
      <c r="F94" s="3"/>
      <c r="G94" s="3"/>
      <c r="H94" s="23" t="s">
        <v>130</v>
      </c>
      <c r="I94" s="23">
        <v>2.0</v>
      </c>
      <c r="J94" s="23">
        <v>163.0</v>
      </c>
      <c r="K94" s="23">
        <f t="shared" si="9"/>
        <v>16.3</v>
      </c>
      <c r="L94" s="23" t="s">
        <v>123</v>
      </c>
      <c r="M94" s="23" t="str">
        <f t="shared" si="10"/>
        <v> </v>
      </c>
      <c r="N94" s="70">
        <f t="shared" si="11"/>
        <v>25.56447</v>
      </c>
      <c r="O94" s="70">
        <f t="shared" si="12"/>
        <v>0.2357735865</v>
      </c>
      <c r="P94" s="70">
        <f t="shared" si="13"/>
        <v>0.0208672438</v>
      </c>
      <c r="Q94" s="30"/>
      <c r="R94" s="70">
        <f t="shared" si="14"/>
        <v>95.84399448</v>
      </c>
      <c r="S94" s="70">
        <f t="shared" si="15"/>
        <v>22.59748233</v>
      </c>
      <c r="T94" s="30"/>
    </row>
    <row r="95">
      <c r="A95" s="23" t="s">
        <v>136</v>
      </c>
      <c r="B95" s="23">
        <v>24.0</v>
      </c>
      <c r="C95" s="3"/>
      <c r="D95" s="3"/>
      <c r="E95" s="3"/>
      <c r="F95" s="3"/>
      <c r="G95" s="3"/>
      <c r="H95" s="23" t="s">
        <v>130</v>
      </c>
      <c r="I95" s="23">
        <v>3.0</v>
      </c>
      <c r="J95" s="23">
        <v>176.0</v>
      </c>
      <c r="K95" s="23">
        <f t="shared" si="9"/>
        <v>17.6</v>
      </c>
      <c r="L95" s="23" t="s">
        <v>123</v>
      </c>
      <c r="M95" s="23" t="str">
        <f t="shared" si="10"/>
        <v> </v>
      </c>
      <c r="N95" s="70">
        <f t="shared" si="11"/>
        <v>26.73174</v>
      </c>
      <c r="O95" s="70">
        <f t="shared" si="12"/>
        <v>0.2850980572</v>
      </c>
      <c r="P95" s="70">
        <f t="shared" si="13"/>
        <v>0.02432849351</v>
      </c>
      <c r="Q95" s="30"/>
      <c r="R95" s="70">
        <f t="shared" si="14"/>
        <v>82.20813176</v>
      </c>
      <c r="S95" s="70">
        <f t="shared" si="15"/>
        <v>23.43737865</v>
      </c>
      <c r="T95" s="30"/>
    </row>
    <row r="96">
      <c r="A96" s="23" t="s">
        <v>202</v>
      </c>
      <c r="B96" s="23">
        <v>22.0</v>
      </c>
      <c r="C96" s="3"/>
      <c r="D96" s="3"/>
      <c r="E96" s="3"/>
      <c r="F96" s="3"/>
      <c r="G96" s="3"/>
      <c r="H96" s="23" t="s">
        <v>130</v>
      </c>
      <c r="I96" s="23">
        <v>4.0</v>
      </c>
      <c r="J96" s="23">
        <v>125.0</v>
      </c>
      <c r="K96" s="23">
        <f t="shared" si="9"/>
        <v>12.5</v>
      </c>
      <c r="L96" s="23" t="s">
        <v>123</v>
      </c>
      <c r="M96" s="23" t="str">
        <f t="shared" si="10"/>
        <v> </v>
      </c>
      <c r="N96" s="70">
        <f t="shared" si="11"/>
        <v>22.15245</v>
      </c>
      <c r="O96" s="70">
        <f t="shared" si="12"/>
        <v>0.1236846182</v>
      </c>
      <c r="P96" s="70">
        <f t="shared" si="13"/>
        <v>0.0122718463</v>
      </c>
      <c r="Q96" s="30"/>
      <c r="R96" s="70">
        <f t="shared" si="14"/>
        <v>162.9746617</v>
      </c>
      <c r="S96" s="70">
        <f t="shared" si="15"/>
        <v>20.15745881</v>
      </c>
      <c r="T96" s="30"/>
    </row>
    <row r="97">
      <c r="A97" s="23" t="s">
        <v>203</v>
      </c>
      <c r="B97" s="23">
        <v>22.0</v>
      </c>
      <c r="C97" s="3"/>
      <c r="D97" s="3"/>
      <c r="E97" s="3"/>
      <c r="F97" s="3"/>
      <c r="G97" s="3"/>
      <c r="H97" s="23" t="s">
        <v>130</v>
      </c>
      <c r="I97" s="23">
        <v>5.0</v>
      </c>
      <c r="J97" s="23">
        <v>165.0</v>
      </c>
      <c r="K97" s="23">
        <f t="shared" si="9"/>
        <v>16.5</v>
      </c>
      <c r="L97" s="23" t="s">
        <v>123</v>
      </c>
      <c r="M97" s="23" t="str">
        <f t="shared" si="10"/>
        <v> </v>
      </c>
      <c r="N97" s="70">
        <f t="shared" si="11"/>
        <v>25.74405</v>
      </c>
      <c r="O97" s="70">
        <f t="shared" si="12"/>
        <v>0.2429753127</v>
      </c>
      <c r="P97" s="70">
        <f t="shared" si="13"/>
        <v>0.021382465</v>
      </c>
      <c r="Q97" s="30"/>
      <c r="R97" s="70">
        <f t="shared" si="14"/>
        <v>93.53458547</v>
      </c>
      <c r="S97" s="70">
        <f t="shared" si="15"/>
        <v>22.72659516</v>
      </c>
      <c r="T97" s="30"/>
    </row>
    <row r="98">
      <c r="A98" s="23" t="s">
        <v>204</v>
      </c>
      <c r="B98" s="23">
        <v>16.0</v>
      </c>
      <c r="C98" s="3"/>
      <c r="D98" s="3"/>
      <c r="E98" s="3"/>
      <c r="F98" s="3"/>
      <c r="G98" s="3"/>
      <c r="H98" s="23" t="s">
        <v>130</v>
      </c>
      <c r="I98" s="23">
        <v>6.0</v>
      </c>
      <c r="J98" s="23">
        <v>170.0</v>
      </c>
      <c r="K98" s="23">
        <f t="shared" si="9"/>
        <v>17</v>
      </c>
      <c r="L98" s="23" t="s">
        <v>123</v>
      </c>
      <c r="M98" s="23" t="str">
        <f t="shared" si="10"/>
        <v> </v>
      </c>
      <c r="N98" s="70">
        <f t="shared" si="11"/>
        <v>26.193</v>
      </c>
      <c r="O98" s="70">
        <f t="shared" si="12"/>
        <v>0.2615894419</v>
      </c>
      <c r="P98" s="70">
        <f t="shared" si="13"/>
        <v>0.02269800692</v>
      </c>
      <c r="Q98" s="30"/>
      <c r="R98" s="70">
        <f t="shared" si="14"/>
        <v>88.1134633</v>
      </c>
      <c r="S98" s="70">
        <f t="shared" si="15"/>
        <v>23.04955169</v>
      </c>
      <c r="T98" s="30"/>
    </row>
    <row r="99">
      <c r="A99" s="23" t="s">
        <v>205</v>
      </c>
      <c r="B99" s="23">
        <v>27.0</v>
      </c>
      <c r="C99" s="3"/>
      <c r="D99" s="3"/>
      <c r="E99" s="3"/>
      <c r="F99" s="3"/>
      <c r="G99" s="3"/>
      <c r="H99" s="23" t="s">
        <v>130</v>
      </c>
      <c r="I99" s="23">
        <v>7.0</v>
      </c>
      <c r="J99" s="23">
        <v>165.0</v>
      </c>
      <c r="K99" s="23">
        <f t="shared" si="9"/>
        <v>16.5</v>
      </c>
      <c r="L99" s="23" t="s">
        <v>123</v>
      </c>
      <c r="M99" s="23" t="str">
        <f t="shared" si="10"/>
        <v> </v>
      </c>
      <c r="N99" s="70">
        <f t="shared" si="11"/>
        <v>25.74405</v>
      </c>
      <c r="O99" s="70">
        <f t="shared" si="12"/>
        <v>0.2429753127</v>
      </c>
      <c r="P99" s="70">
        <f t="shared" si="13"/>
        <v>0.021382465</v>
      </c>
      <c r="Q99" s="30"/>
      <c r="R99" s="70">
        <f t="shared" si="14"/>
        <v>93.53458547</v>
      </c>
      <c r="S99" s="70">
        <f t="shared" si="15"/>
        <v>22.72659516</v>
      </c>
      <c r="T99" s="30"/>
    </row>
    <row r="100">
      <c r="A100" s="23" t="s">
        <v>206</v>
      </c>
      <c r="B100" s="23">
        <v>20.0</v>
      </c>
      <c r="C100" s="3"/>
      <c r="D100" s="3"/>
      <c r="E100" s="3"/>
      <c r="F100" s="3"/>
      <c r="G100" s="3"/>
      <c r="H100" s="23" t="s">
        <v>130</v>
      </c>
      <c r="I100" s="23">
        <v>8.0</v>
      </c>
      <c r="J100" s="23">
        <v>110.0</v>
      </c>
      <c r="K100" s="23">
        <f t="shared" si="9"/>
        <v>11</v>
      </c>
      <c r="L100" s="23" t="s">
        <v>123</v>
      </c>
      <c r="M100" s="23" t="str">
        <f t="shared" si="10"/>
        <v> </v>
      </c>
      <c r="N100" s="70">
        <f t="shared" si="11"/>
        <v>20.8056</v>
      </c>
      <c r="O100" s="70">
        <f t="shared" si="12"/>
        <v>0.09126277233</v>
      </c>
      <c r="P100" s="70">
        <f t="shared" si="13"/>
        <v>0.009503317777</v>
      </c>
      <c r="Q100" s="30"/>
      <c r="R100" s="70">
        <f t="shared" si="14"/>
        <v>210.4528173</v>
      </c>
      <c r="S100" s="70">
        <f t="shared" si="15"/>
        <v>19.20650755</v>
      </c>
      <c r="T100" s="30"/>
    </row>
    <row r="101">
      <c r="A101" s="23" t="s">
        <v>207</v>
      </c>
      <c r="B101" s="23">
        <v>22.0</v>
      </c>
      <c r="C101" s="3"/>
      <c r="D101" s="3"/>
      <c r="E101" s="3"/>
      <c r="F101" s="3"/>
      <c r="G101" s="3"/>
      <c r="H101" s="23" t="s">
        <v>130</v>
      </c>
      <c r="I101" s="23">
        <v>9.0</v>
      </c>
      <c r="J101" s="23">
        <v>155.0</v>
      </c>
      <c r="K101" s="23">
        <f t="shared" si="9"/>
        <v>15.5</v>
      </c>
      <c r="L101" s="23" t="s">
        <v>123</v>
      </c>
      <c r="M101" s="23" t="str">
        <f t="shared" si="10"/>
        <v> </v>
      </c>
      <c r="N101" s="70">
        <f t="shared" si="11"/>
        <v>24.84615</v>
      </c>
      <c r="O101" s="70">
        <f t="shared" si="12"/>
        <v>0.2083301021</v>
      </c>
      <c r="P101" s="70">
        <f t="shared" si="13"/>
        <v>0.01886919088</v>
      </c>
      <c r="Q101" s="30"/>
      <c r="R101" s="70">
        <f t="shared" si="14"/>
        <v>105.9928861</v>
      </c>
      <c r="S101" s="70">
        <f t="shared" si="15"/>
        <v>22.08150879</v>
      </c>
      <c r="T101" s="30"/>
    </row>
    <row r="102">
      <c r="A102" s="23" t="s">
        <v>208</v>
      </c>
      <c r="B102" s="23">
        <v>18.0</v>
      </c>
      <c r="C102" s="3"/>
      <c r="D102" s="3"/>
      <c r="E102" s="3"/>
      <c r="F102" s="3"/>
      <c r="G102" s="3"/>
      <c r="H102" s="23" t="s">
        <v>130</v>
      </c>
      <c r="I102" s="23">
        <v>10.0</v>
      </c>
      <c r="J102" s="23">
        <v>145.0</v>
      </c>
      <c r="K102" s="23">
        <f t="shared" si="9"/>
        <v>14.5</v>
      </c>
      <c r="L102" s="23" t="s">
        <v>123</v>
      </c>
      <c r="M102" s="23" t="str">
        <f t="shared" si="10"/>
        <v> </v>
      </c>
      <c r="N102" s="70">
        <f t="shared" si="11"/>
        <v>23.94825</v>
      </c>
      <c r="O102" s="70">
        <f t="shared" si="12"/>
        <v>0.1770019317</v>
      </c>
      <c r="P102" s="70">
        <f t="shared" si="13"/>
        <v>0.01651299639</v>
      </c>
      <c r="Q102" s="30"/>
      <c r="R102" s="70">
        <f t="shared" si="14"/>
        <v>121.1167224</v>
      </c>
      <c r="S102" s="70">
        <f t="shared" si="15"/>
        <v>21.43789384</v>
      </c>
      <c r="T102" s="30"/>
    </row>
    <row r="103">
      <c r="A103" s="23" t="s">
        <v>209</v>
      </c>
      <c r="B103" s="23">
        <v>25.0</v>
      </c>
      <c r="C103" s="3"/>
      <c r="D103" s="3"/>
      <c r="E103" s="3"/>
      <c r="F103" s="3"/>
      <c r="G103" s="3"/>
      <c r="H103" s="23" t="s">
        <v>130</v>
      </c>
      <c r="I103" s="23">
        <v>11.0</v>
      </c>
      <c r="J103" s="23">
        <v>145.0</v>
      </c>
      <c r="K103" s="23">
        <f t="shared" si="9"/>
        <v>14.5</v>
      </c>
      <c r="L103" s="23">
        <v>256.0</v>
      </c>
      <c r="M103" s="23">
        <f t="shared" si="10"/>
        <v>25.6</v>
      </c>
      <c r="N103" s="70">
        <f t="shared" si="11"/>
        <v>23.94825</v>
      </c>
      <c r="O103" s="70">
        <f t="shared" si="12"/>
        <v>0.1770019317</v>
      </c>
      <c r="P103" s="70">
        <f t="shared" si="13"/>
        <v>0.01651299639</v>
      </c>
      <c r="Q103" s="30"/>
      <c r="R103" s="70">
        <f t="shared" si="14"/>
        <v>121.1167224</v>
      </c>
      <c r="S103" s="70">
        <f t="shared" si="15"/>
        <v>21.43789384</v>
      </c>
      <c r="T103" s="30"/>
    </row>
    <row r="104">
      <c r="A104" s="23" t="s">
        <v>210</v>
      </c>
      <c r="B104" s="23">
        <v>19.0</v>
      </c>
      <c r="C104" s="3"/>
      <c r="D104" s="3"/>
      <c r="E104" s="3"/>
      <c r="F104" s="3"/>
      <c r="G104" s="3"/>
      <c r="H104" s="23" t="s">
        <v>130</v>
      </c>
      <c r="I104" s="23">
        <v>12.0</v>
      </c>
      <c r="J104" s="23">
        <v>180.0</v>
      </c>
      <c r="K104" s="23">
        <f t="shared" si="9"/>
        <v>18</v>
      </c>
      <c r="L104" s="23" t="s">
        <v>123</v>
      </c>
      <c r="M104" s="23" t="str">
        <f t="shared" si="10"/>
        <v> </v>
      </c>
      <c r="N104" s="70">
        <f t="shared" si="11"/>
        <v>27.0909</v>
      </c>
      <c r="O104" s="70">
        <f t="shared" si="12"/>
        <v>0.3014957368</v>
      </c>
      <c r="P104" s="70">
        <f t="shared" si="13"/>
        <v>0.02544690049</v>
      </c>
      <c r="Q104" s="30"/>
      <c r="R104" s="70">
        <f t="shared" si="14"/>
        <v>78.59503363</v>
      </c>
      <c r="S104" s="70">
        <f t="shared" si="15"/>
        <v>23.69606757</v>
      </c>
      <c r="T104" s="30"/>
    </row>
    <row r="105">
      <c r="A105" s="23" t="s">
        <v>211</v>
      </c>
      <c r="B105" s="23">
        <v>13.0</v>
      </c>
      <c r="C105" s="3"/>
      <c r="D105" s="3"/>
      <c r="E105" s="3"/>
      <c r="F105" s="3"/>
      <c r="G105" s="3"/>
      <c r="H105" s="23" t="s">
        <v>130</v>
      </c>
      <c r="I105" s="23">
        <v>13.0</v>
      </c>
      <c r="J105" s="23">
        <v>155.0</v>
      </c>
      <c r="K105" s="23">
        <f t="shared" si="9"/>
        <v>15.5</v>
      </c>
      <c r="L105" s="23" t="s">
        <v>123</v>
      </c>
      <c r="M105" s="23" t="str">
        <f t="shared" si="10"/>
        <v> </v>
      </c>
      <c r="N105" s="70">
        <f t="shared" si="11"/>
        <v>24.84615</v>
      </c>
      <c r="O105" s="70">
        <f t="shared" si="12"/>
        <v>0.2083301021</v>
      </c>
      <c r="P105" s="70">
        <f t="shared" si="13"/>
        <v>0.01886919088</v>
      </c>
      <c r="Q105" s="30"/>
      <c r="R105" s="70">
        <f t="shared" si="14"/>
        <v>105.9928861</v>
      </c>
      <c r="S105" s="70">
        <f t="shared" si="15"/>
        <v>22.08150879</v>
      </c>
      <c r="T105" s="30"/>
    </row>
    <row r="106">
      <c r="A106" s="23" t="s">
        <v>212</v>
      </c>
      <c r="B106" s="23">
        <v>17.0</v>
      </c>
      <c r="C106" s="3"/>
      <c r="D106" s="3"/>
      <c r="E106" s="3"/>
      <c r="F106" s="3"/>
      <c r="G106" s="3"/>
      <c r="H106" s="23" t="s">
        <v>132</v>
      </c>
      <c r="I106" s="23">
        <v>1.0</v>
      </c>
      <c r="J106" s="23">
        <v>155.0</v>
      </c>
      <c r="K106" s="23">
        <f t="shared" si="9"/>
        <v>15.5</v>
      </c>
      <c r="L106" s="23">
        <v>271.0</v>
      </c>
      <c r="M106" s="23">
        <f t="shared" si="10"/>
        <v>27.1</v>
      </c>
      <c r="N106" s="70">
        <f t="shared" si="11"/>
        <v>24.84615</v>
      </c>
      <c r="O106" s="70">
        <f t="shared" si="12"/>
        <v>0.2083301021</v>
      </c>
      <c r="P106" s="70">
        <f t="shared" si="13"/>
        <v>0.01886919088</v>
      </c>
      <c r="Q106" s="71">
        <f>SUM(P106:P119)</f>
        <v>0.2977067446</v>
      </c>
      <c r="R106" s="70">
        <f t="shared" si="14"/>
        <v>105.9928861</v>
      </c>
      <c r="S106" s="70">
        <f t="shared" si="15"/>
        <v>22.08150879</v>
      </c>
      <c r="T106" s="71">
        <f>SUM(S106:S119)</f>
        <v>316.9174258</v>
      </c>
    </row>
    <row r="107">
      <c r="A107" s="23" t="s">
        <v>213</v>
      </c>
      <c r="B107" s="23">
        <v>19.0</v>
      </c>
      <c r="C107" s="3"/>
      <c r="D107" s="3"/>
      <c r="E107" s="3"/>
      <c r="F107" s="3"/>
      <c r="G107" s="3"/>
      <c r="H107" s="23" t="s">
        <v>132</v>
      </c>
      <c r="I107" s="23">
        <v>2.0</v>
      </c>
      <c r="J107" s="23">
        <v>148.0</v>
      </c>
      <c r="K107" s="23">
        <f t="shared" si="9"/>
        <v>14.8</v>
      </c>
      <c r="L107" s="23" t="s">
        <v>123</v>
      </c>
      <c r="M107" s="23" t="str">
        <f t="shared" si="10"/>
        <v> </v>
      </c>
      <c r="N107" s="70">
        <f t="shared" si="11"/>
        <v>24.21762</v>
      </c>
      <c r="O107" s="70">
        <f t="shared" si="12"/>
        <v>0.1860611801</v>
      </c>
      <c r="P107" s="70">
        <f t="shared" si="13"/>
        <v>0.01720336137</v>
      </c>
      <c r="Q107" s="30"/>
      <c r="R107" s="70">
        <f t="shared" si="14"/>
        <v>116.25635</v>
      </c>
      <c r="S107" s="70">
        <f t="shared" si="15"/>
        <v>21.63079367</v>
      </c>
      <c r="T107" s="30"/>
    </row>
    <row r="108">
      <c r="A108" s="23" t="s">
        <v>214</v>
      </c>
      <c r="B108" s="23">
        <v>21.0</v>
      </c>
      <c r="C108" s="3"/>
      <c r="D108" s="3"/>
      <c r="E108" s="3"/>
      <c r="F108" s="3"/>
      <c r="G108" s="3"/>
      <c r="H108" s="23" t="s">
        <v>132</v>
      </c>
      <c r="I108" s="23">
        <v>3.0</v>
      </c>
      <c r="J108" s="23">
        <v>160.0</v>
      </c>
      <c r="K108" s="23">
        <f t="shared" si="9"/>
        <v>16</v>
      </c>
      <c r="L108" s="23" t="s">
        <v>123</v>
      </c>
      <c r="M108" s="23" t="str">
        <f t="shared" si="10"/>
        <v> </v>
      </c>
      <c r="N108" s="70">
        <f t="shared" si="11"/>
        <v>25.2951</v>
      </c>
      <c r="O108" s="70">
        <f t="shared" si="12"/>
        <v>0.2252285426</v>
      </c>
      <c r="P108" s="70">
        <f t="shared" si="13"/>
        <v>0.02010619298</v>
      </c>
      <c r="Q108" s="30"/>
      <c r="R108" s="70">
        <f t="shared" si="14"/>
        <v>99.47183943</v>
      </c>
      <c r="S108" s="70">
        <f t="shared" si="15"/>
        <v>22.40389742</v>
      </c>
      <c r="T108" s="30"/>
    </row>
    <row r="109">
      <c r="A109" s="23" t="s">
        <v>215</v>
      </c>
      <c r="B109" s="23">
        <v>15.0</v>
      </c>
      <c r="C109" s="3"/>
      <c r="D109" s="3"/>
      <c r="E109" s="3"/>
      <c r="F109" s="3"/>
      <c r="G109" s="3"/>
      <c r="H109" s="23" t="s">
        <v>132</v>
      </c>
      <c r="I109" s="23">
        <v>4.0</v>
      </c>
      <c r="J109" s="23">
        <v>183.0</v>
      </c>
      <c r="K109" s="23">
        <f t="shared" si="9"/>
        <v>18.3</v>
      </c>
      <c r="L109" s="23" t="s">
        <v>123</v>
      </c>
      <c r="M109" s="23" t="str">
        <f t="shared" si="10"/>
        <v> </v>
      </c>
      <c r="N109" s="70">
        <f t="shared" si="11"/>
        <v>27.36027</v>
      </c>
      <c r="O109" s="70">
        <f t="shared" si="12"/>
        <v>0.3141816561</v>
      </c>
      <c r="P109" s="70">
        <f t="shared" si="13"/>
        <v>0.02630219909</v>
      </c>
      <c r="Q109" s="30"/>
      <c r="R109" s="70">
        <f t="shared" si="14"/>
        <v>76.0392693</v>
      </c>
      <c r="S109" s="70">
        <f t="shared" si="15"/>
        <v>23.89014356</v>
      </c>
      <c r="T109" s="30"/>
    </row>
    <row r="110">
      <c r="A110" s="23" t="s">
        <v>216</v>
      </c>
      <c r="B110" s="23">
        <v>23.0</v>
      </c>
      <c r="C110" s="3"/>
      <c r="D110" s="3"/>
      <c r="E110" s="3"/>
      <c r="F110" s="3"/>
      <c r="G110" s="3"/>
      <c r="H110" s="23" t="s">
        <v>132</v>
      </c>
      <c r="I110" s="23">
        <v>5.0</v>
      </c>
      <c r="J110" s="23">
        <v>173.0</v>
      </c>
      <c r="K110" s="23">
        <f t="shared" si="9"/>
        <v>17.3</v>
      </c>
      <c r="L110" s="23" t="s">
        <v>123</v>
      </c>
      <c r="M110" s="23" t="str">
        <f t="shared" si="10"/>
        <v> </v>
      </c>
      <c r="N110" s="70">
        <f t="shared" si="11"/>
        <v>26.46237</v>
      </c>
      <c r="O110" s="70">
        <f t="shared" si="12"/>
        <v>0.273182156</v>
      </c>
      <c r="P110" s="70">
        <f t="shared" si="13"/>
        <v>0.02350618163</v>
      </c>
      <c r="Q110" s="30"/>
      <c r="R110" s="70">
        <f t="shared" si="14"/>
        <v>85.08400179</v>
      </c>
      <c r="S110" s="70">
        <f t="shared" si="15"/>
        <v>23.24343105</v>
      </c>
      <c r="T110" s="30"/>
    </row>
    <row r="111">
      <c r="A111" s="23" t="s">
        <v>217</v>
      </c>
      <c r="B111" s="23">
        <v>24.0</v>
      </c>
      <c r="C111" s="3"/>
      <c r="D111" s="3"/>
      <c r="E111" s="3"/>
      <c r="F111" s="3"/>
      <c r="G111" s="3"/>
      <c r="H111" s="23" t="s">
        <v>132</v>
      </c>
      <c r="I111" s="23">
        <v>6.0</v>
      </c>
      <c r="J111" s="23">
        <v>175.0</v>
      </c>
      <c r="K111" s="23">
        <f t="shared" si="9"/>
        <v>17.5</v>
      </c>
      <c r="L111" s="23" t="s">
        <v>123</v>
      </c>
      <c r="M111" s="23" t="str">
        <f t="shared" si="10"/>
        <v> </v>
      </c>
      <c r="N111" s="70">
        <f t="shared" si="11"/>
        <v>26.64195</v>
      </c>
      <c r="O111" s="70">
        <f t="shared" si="12"/>
        <v>0.2810899277</v>
      </c>
      <c r="P111" s="70">
        <f t="shared" si="13"/>
        <v>0.02405281875</v>
      </c>
      <c r="Q111" s="30"/>
      <c r="R111" s="70">
        <f t="shared" si="14"/>
        <v>83.15033762</v>
      </c>
      <c r="S111" s="70">
        <f t="shared" si="15"/>
        <v>23.37272239</v>
      </c>
      <c r="T111" s="30"/>
    </row>
    <row r="112">
      <c r="A112" s="23" t="s">
        <v>218</v>
      </c>
      <c r="B112" s="23">
        <v>22.0</v>
      </c>
      <c r="C112" s="3"/>
      <c r="D112" s="3"/>
      <c r="E112" s="3"/>
      <c r="F112" s="3"/>
      <c r="G112" s="3"/>
      <c r="H112" s="23" t="s">
        <v>132</v>
      </c>
      <c r="I112" s="23">
        <v>7.0</v>
      </c>
      <c r="J112" s="23">
        <v>112.0</v>
      </c>
      <c r="K112" s="23">
        <f t="shared" si="9"/>
        <v>11.2</v>
      </c>
      <c r="L112" s="23" t="s">
        <v>123</v>
      </c>
      <c r="M112" s="23" t="str">
        <f t="shared" si="10"/>
        <v> </v>
      </c>
      <c r="N112" s="70">
        <f t="shared" si="11"/>
        <v>20.98518</v>
      </c>
      <c r="O112" s="70">
        <f t="shared" si="12"/>
        <v>0.09523305879</v>
      </c>
      <c r="P112" s="70">
        <f t="shared" si="13"/>
        <v>0.009852034562</v>
      </c>
      <c r="Q112" s="30"/>
      <c r="R112" s="70">
        <f t="shared" si="14"/>
        <v>203.0037539</v>
      </c>
      <c r="S112" s="70">
        <f t="shared" si="15"/>
        <v>19.33266843</v>
      </c>
      <c r="T112" s="30"/>
    </row>
    <row r="113">
      <c r="A113" s="23" t="s">
        <v>137</v>
      </c>
      <c r="B113" s="23">
        <v>24.0</v>
      </c>
      <c r="C113" s="3"/>
      <c r="D113" s="3"/>
      <c r="E113" s="3"/>
      <c r="F113" s="3"/>
      <c r="G113" s="3"/>
      <c r="H113" s="23" t="s">
        <v>132</v>
      </c>
      <c r="I113" s="23">
        <v>8.0</v>
      </c>
      <c r="J113" s="23">
        <v>155.0</v>
      </c>
      <c r="K113" s="23">
        <f t="shared" si="9"/>
        <v>15.5</v>
      </c>
      <c r="L113" s="23" t="s">
        <v>123</v>
      </c>
      <c r="M113" s="23" t="str">
        <f t="shared" si="10"/>
        <v> </v>
      </c>
      <c r="N113" s="70">
        <f t="shared" si="11"/>
        <v>24.84615</v>
      </c>
      <c r="O113" s="70">
        <f t="shared" si="12"/>
        <v>0.2083301021</v>
      </c>
      <c r="P113" s="70">
        <f t="shared" si="13"/>
        <v>0.01886919088</v>
      </c>
      <c r="Q113" s="30"/>
      <c r="R113" s="70">
        <f t="shared" si="14"/>
        <v>105.9928861</v>
      </c>
      <c r="S113" s="70">
        <f t="shared" si="15"/>
        <v>22.08150879</v>
      </c>
      <c r="T113" s="30"/>
    </row>
    <row r="114">
      <c r="A114" s="23" t="s">
        <v>219</v>
      </c>
      <c r="B114" s="23">
        <v>19.0</v>
      </c>
      <c r="C114" s="3"/>
      <c r="D114" s="3"/>
      <c r="E114" s="3"/>
      <c r="F114" s="3"/>
      <c r="G114" s="3"/>
      <c r="H114" s="23" t="s">
        <v>132</v>
      </c>
      <c r="I114" s="23">
        <v>9.0</v>
      </c>
      <c r="J114" s="23">
        <v>185.0</v>
      </c>
      <c r="K114" s="23">
        <f t="shared" si="9"/>
        <v>18.5</v>
      </c>
      <c r="L114" s="23" t="s">
        <v>123</v>
      </c>
      <c r="M114" s="23" t="str">
        <f t="shared" si="10"/>
        <v> </v>
      </c>
      <c r="N114" s="70">
        <f t="shared" si="11"/>
        <v>27.53985</v>
      </c>
      <c r="O114" s="70">
        <f t="shared" si="12"/>
        <v>0.3228258054</v>
      </c>
      <c r="P114" s="70">
        <f t="shared" si="13"/>
        <v>0.02688025214</v>
      </c>
      <c r="Q114" s="30"/>
      <c r="R114" s="70">
        <f t="shared" si="14"/>
        <v>74.40406397</v>
      </c>
      <c r="S114" s="70">
        <f t="shared" si="15"/>
        <v>24.01955187</v>
      </c>
      <c r="T114" s="30"/>
    </row>
    <row r="115">
      <c r="A115" s="23" t="s">
        <v>220</v>
      </c>
      <c r="B115" s="23">
        <v>18.0</v>
      </c>
      <c r="C115" s="3"/>
      <c r="D115" s="3"/>
      <c r="E115" s="3"/>
      <c r="F115" s="3"/>
      <c r="G115" s="3"/>
      <c r="H115" s="23" t="s">
        <v>132</v>
      </c>
      <c r="I115" s="23">
        <v>10.0</v>
      </c>
      <c r="J115" s="23">
        <v>156.0</v>
      </c>
      <c r="K115" s="23">
        <f t="shared" si="9"/>
        <v>15.6</v>
      </c>
      <c r="L115" s="23" t="s">
        <v>123</v>
      </c>
      <c r="M115" s="23" t="str">
        <f t="shared" si="10"/>
        <v> </v>
      </c>
      <c r="N115" s="70">
        <f t="shared" si="11"/>
        <v>24.93594</v>
      </c>
      <c r="O115" s="70">
        <f t="shared" si="12"/>
        <v>0.2116428383</v>
      </c>
      <c r="P115" s="70">
        <f t="shared" si="13"/>
        <v>0.0191134497</v>
      </c>
      <c r="Q115" s="30"/>
      <c r="R115" s="70">
        <f t="shared" si="14"/>
        <v>104.6383584</v>
      </c>
      <c r="S115" s="70">
        <f t="shared" si="15"/>
        <v>22.14595916</v>
      </c>
      <c r="T115" s="30"/>
    </row>
    <row r="116">
      <c r="A116" s="23" t="s">
        <v>221</v>
      </c>
      <c r="B116" s="23">
        <v>20.0</v>
      </c>
      <c r="C116" s="3"/>
      <c r="D116" s="3"/>
      <c r="E116" s="3"/>
      <c r="F116" s="3"/>
      <c r="G116" s="3"/>
      <c r="H116" s="23" t="s">
        <v>132</v>
      </c>
      <c r="I116" s="23">
        <v>11.0</v>
      </c>
      <c r="J116" s="23">
        <v>175.0</v>
      </c>
      <c r="K116" s="23">
        <f t="shared" si="9"/>
        <v>17.5</v>
      </c>
      <c r="L116" s="23">
        <v>278.0</v>
      </c>
      <c r="M116" s="23">
        <f t="shared" si="10"/>
        <v>27.8</v>
      </c>
      <c r="N116" s="70">
        <f t="shared" si="11"/>
        <v>26.64195</v>
      </c>
      <c r="O116" s="70">
        <f t="shared" si="12"/>
        <v>0.2810899277</v>
      </c>
      <c r="P116" s="70">
        <f t="shared" si="13"/>
        <v>0.02405281875</v>
      </c>
      <c r="Q116" s="30"/>
      <c r="R116" s="70">
        <f t="shared" si="14"/>
        <v>83.15033762</v>
      </c>
      <c r="S116" s="70">
        <f t="shared" si="15"/>
        <v>23.37272239</v>
      </c>
      <c r="T116" s="30"/>
    </row>
    <row r="117">
      <c r="A117" s="23" t="s">
        <v>222</v>
      </c>
      <c r="B117" s="23">
        <v>18.0</v>
      </c>
      <c r="C117" s="3"/>
      <c r="D117" s="3"/>
      <c r="E117" s="3"/>
      <c r="F117" s="3"/>
      <c r="G117" s="3"/>
      <c r="H117" s="23" t="s">
        <v>132</v>
      </c>
      <c r="I117" s="23">
        <v>12.0</v>
      </c>
      <c r="J117" s="23">
        <v>170.0</v>
      </c>
      <c r="K117" s="23">
        <f t="shared" si="9"/>
        <v>17</v>
      </c>
      <c r="L117" s="23" t="s">
        <v>123</v>
      </c>
      <c r="M117" s="23" t="str">
        <f t="shared" si="10"/>
        <v> </v>
      </c>
      <c r="N117" s="70">
        <f t="shared" si="11"/>
        <v>26.193</v>
      </c>
      <c r="O117" s="70">
        <f t="shared" si="12"/>
        <v>0.2615894419</v>
      </c>
      <c r="P117" s="70">
        <f t="shared" si="13"/>
        <v>0.02269800692</v>
      </c>
      <c r="Q117" s="30"/>
      <c r="R117" s="70">
        <f t="shared" si="14"/>
        <v>88.1134633</v>
      </c>
      <c r="S117" s="70">
        <f t="shared" si="15"/>
        <v>23.04955169</v>
      </c>
      <c r="T117" s="30"/>
    </row>
    <row r="118">
      <c r="A118" s="23" t="s">
        <v>223</v>
      </c>
      <c r="B118" s="23">
        <v>22.0</v>
      </c>
      <c r="C118" s="3"/>
      <c r="D118" s="3"/>
      <c r="E118" s="3"/>
      <c r="F118" s="3"/>
      <c r="G118" s="3"/>
      <c r="H118" s="23" t="s">
        <v>132</v>
      </c>
      <c r="I118" s="23">
        <v>13.0</v>
      </c>
      <c r="J118" s="23">
        <v>171.0</v>
      </c>
      <c r="K118" s="23">
        <f t="shared" si="9"/>
        <v>17.1</v>
      </c>
      <c r="L118" s="23" t="s">
        <v>123</v>
      </c>
      <c r="M118" s="23" t="str">
        <f t="shared" si="10"/>
        <v> </v>
      </c>
      <c r="N118" s="70">
        <f t="shared" si="11"/>
        <v>26.28279</v>
      </c>
      <c r="O118" s="70">
        <f t="shared" si="12"/>
        <v>0.2654180231</v>
      </c>
      <c r="P118" s="70">
        <f t="shared" si="13"/>
        <v>0.0229658277</v>
      </c>
      <c r="Q118" s="30"/>
      <c r="R118" s="70">
        <f t="shared" si="14"/>
        <v>87.08590983</v>
      </c>
      <c r="S118" s="70">
        <f t="shared" si="15"/>
        <v>23.11417003</v>
      </c>
      <c r="T118" s="30"/>
    </row>
    <row r="119">
      <c r="A119" s="23" t="s">
        <v>224</v>
      </c>
      <c r="B119" s="23">
        <v>16.0</v>
      </c>
      <c r="C119" s="3"/>
      <c r="D119" s="3"/>
      <c r="E119" s="3"/>
      <c r="F119" s="3"/>
      <c r="G119" s="3"/>
      <c r="H119" s="23" t="s">
        <v>132</v>
      </c>
      <c r="I119" s="23">
        <v>14.0</v>
      </c>
      <c r="J119" s="23">
        <v>172.0</v>
      </c>
      <c r="K119" s="23">
        <f t="shared" si="9"/>
        <v>17.2</v>
      </c>
      <c r="L119" s="23" t="s">
        <v>123</v>
      </c>
      <c r="M119" s="23" t="str">
        <f t="shared" si="10"/>
        <v> </v>
      </c>
      <c r="N119" s="70">
        <f t="shared" si="11"/>
        <v>26.37258</v>
      </c>
      <c r="O119" s="70">
        <f t="shared" si="12"/>
        <v>0.2692822106</v>
      </c>
      <c r="P119" s="70">
        <f t="shared" si="13"/>
        <v>0.02323521927</v>
      </c>
      <c r="Q119" s="30"/>
      <c r="R119" s="70">
        <f t="shared" si="14"/>
        <v>86.07622666</v>
      </c>
      <c r="S119" s="70">
        <f t="shared" si="15"/>
        <v>23.17879659</v>
      </c>
      <c r="T119" s="30"/>
    </row>
    <row r="120">
      <c r="H120" s="23" t="s">
        <v>134</v>
      </c>
      <c r="I120" s="23">
        <v>1.0</v>
      </c>
      <c r="J120" s="23">
        <v>180.0</v>
      </c>
      <c r="K120" s="23">
        <f t="shared" si="9"/>
        <v>18</v>
      </c>
      <c r="L120" s="23">
        <v>291.0</v>
      </c>
      <c r="M120" s="23">
        <f t="shared" si="10"/>
        <v>29.1</v>
      </c>
      <c r="N120" s="70">
        <f t="shared" si="11"/>
        <v>27.0909</v>
      </c>
      <c r="O120" s="70">
        <f t="shared" si="12"/>
        <v>0.3014957368</v>
      </c>
      <c r="P120" s="70">
        <f t="shared" si="13"/>
        <v>0.02544690049</v>
      </c>
      <c r="Q120" s="71">
        <f>SUM(P120:P132)</f>
        <v>0.3059762019</v>
      </c>
      <c r="R120" s="70">
        <f t="shared" si="14"/>
        <v>78.59503363</v>
      </c>
      <c r="S120" s="70">
        <f t="shared" si="15"/>
        <v>23.69606757</v>
      </c>
      <c r="T120" s="71">
        <f>SUM(S120:S132)</f>
        <v>299.9330396</v>
      </c>
    </row>
    <row r="121">
      <c r="H121" s="23" t="s">
        <v>134</v>
      </c>
      <c r="I121" s="23">
        <v>2.0</v>
      </c>
      <c r="J121" s="23">
        <v>196.0</v>
      </c>
      <c r="K121" s="23">
        <f t="shared" si="9"/>
        <v>19.6</v>
      </c>
      <c r="L121" s="23" t="s">
        <v>123</v>
      </c>
      <c r="M121" s="23" t="str">
        <f t="shared" si="10"/>
        <v> </v>
      </c>
      <c r="N121" s="70">
        <f t="shared" si="11"/>
        <v>28.52754</v>
      </c>
      <c r="O121" s="70">
        <f t="shared" si="12"/>
        <v>0.3730984766</v>
      </c>
      <c r="P121" s="70">
        <f t="shared" si="13"/>
        <v>0.03017185585</v>
      </c>
      <c r="Q121" s="30"/>
      <c r="R121" s="70">
        <f t="shared" si="14"/>
        <v>66.28694006</v>
      </c>
      <c r="S121" s="70">
        <f t="shared" si="15"/>
        <v>24.73155636</v>
      </c>
      <c r="T121" s="30"/>
    </row>
    <row r="122">
      <c r="A122" s="72"/>
      <c r="B122" s="5"/>
      <c r="C122" s="5"/>
      <c r="D122" s="5"/>
      <c r="H122" s="23" t="s">
        <v>134</v>
      </c>
      <c r="I122" s="23">
        <v>3.0</v>
      </c>
      <c r="J122" s="23">
        <v>160.0</v>
      </c>
      <c r="K122" s="23">
        <f t="shared" si="9"/>
        <v>16</v>
      </c>
      <c r="L122" s="23" t="s">
        <v>123</v>
      </c>
      <c r="M122" s="23" t="str">
        <f t="shared" si="10"/>
        <v> </v>
      </c>
      <c r="N122" s="70">
        <f t="shared" si="11"/>
        <v>25.2951</v>
      </c>
      <c r="O122" s="70">
        <f t="shared" si="12"/>
        <v>0.2252285426</v>
      </c>
      <c r="P122" s="70">
        <f t="shared" si="13"/>
        <v>0.02010619298</v>
      </c>
      <c r="Q122" s="30"/>
      <c r="R122" s="70">
        <f t="shared" si="14"/>
        <v>99.47183943</v>
      </c>
      <c r="S122" s="70">
        <f t="shared" si="15"/>
        <v>22.40389742</v>
      </c>
      <c r="T122" s="30"/>
    </row>
    <row r="123">
      <c r="A123" s="73"/>
      <c r="B123" s="5"/>
      <c r="C123" s="74"/>
      <c r="D123" s="5"/>
      <c r="H123" s="23" t="s">
        <v>134</v>
      </c>
      <c r="I123" s="23">
        <v>4.0</v>
      </c>
      <c r="J123" s="23">
        <v>163.0</v>
      </c>
      <c r="K123" s="23">
        <f t="shared" si="9"/>
        <v>16.3</v>
      </c>
      <c r="L123" s="23" t="s">
        <v>123</v>
      </c>
      <c r="M123" s="23" t="str">
        <f t="shared" si="10"/>
        <v> </v>
      </c>
      <c r="N123" s="70">
        <f t="shared" si="11"/>
        <v>25.56447</v>
      </c>
      <c r="O123" s="70">
        <f t="shared" si="12"/>
        <v>0.2357735865</v>
      </c>
      <c r="P123" s="70">
        <f t="shared" si="13"/>
        <v>0.0208672438</v>
      </c>
      <c r="Q123" s="30"/>
      <c r="R123" s="70">
        <f t="shared" si="14"/>
        <v>95.84399448</v>
      </c>
      <c r="S123" s="70">
        <f t="shared" si="15"/>
        <v>22.59748233</v>
      </c>
      <c r="T123" s="30"/>
    </row>
    <row r="124">
      <c r="A124" s="5"/>
      <c r="B124" s="5"/>
      <c r="C124" s="5"/>
      <c r="D124" s="5"/>
      <c r="H124" s="23" t="s">
        <v>134</v>
      </c>
      <c r="I124" s="23">
        <v>5.0</v>
      </c>
      <c r="J124" s="23">
        <v>195.0</v>
      </c>
      <c r="K124" s="23">
        <f t="shared" si="9"/>
        <v>19.5</v>
      </c>
      <c r="L124" s="23" t="s">
        <v>123</v>
      </c>
      <c r="M124" s="23" t="str">
        <f t="shared" si="10"/>
        <v> </v>
      </c>
      <c r="N124" s="70">
        <f t="shared" si="11"/>
        <v>28.43775</v>
      </c>
      <c r="O124" s="70">
        <f t="shared" si="12"/>
        <v>0.3683343169</v>
      </c>
      <c r="P124" s="70">
        <f t="shared" si="13"/>
        <v>0.02986476516</v>
      </c>
      <c r="Q124" s="30"/>
      <c r="R124" s="70">
        <f t="shared" si="14"/>
        <v>66.96854936</v>
      </c>
      <c r="S124" s="70">
        <f t="shared" si="15"/>
        <v>24.66681489</v>
      </c>
      <c r="T124" s="30"/>
    </row>
    <row r="125">
      <c r="A125" s="5"/>
      <c r="B125" s="5"/>
      <c r="C125" s="5"/>
      <c r="D125" s="5"/>
      <c r="H125" s="23" t="s">
        <v>134</v>
      </c>
      <c r="I125" s="23">
        <v>6.0</v>
      </c>
      <c r="J125" s="23">
        <v>155.0</v>
      </c>
      <c r="K125" s="23">
        <f t="shared" si="9"/>
        <v>15.5</v>
      </c>
      <c r="L125" s="23" t="s">
        <v>123</v>
      </c>
      <c r="M125" s="23" t="str">
        <f t="shared" si="10"/>
        <v> </v>
      </c>
      <c r="N125" s="70">
        <f t="shared" si="11"/>
        <v>24.84615</v>
      </c>
      <c r="O125" s="70">
        <f t="shared" si="12"/>
        <v>0.2083301021</v>
      </c>
      <c r="P125" s="70">
        <f t="shared" si="13"/>
        <v>0.01886919088</v>
      </c>
      <c r="Q125" s="30"/>
      <c r="R125" s="70">
        <f t="shared" si="14"/>
        <v>105.9928861</v>
      </c>
      <c r="S125" s="70">
        <f t="shared" si="15"/>
        <v>22.08150879</v>
      </c>
      <c r="T125" s="30"/>
    </row>
    <row r="126">
      <c r="A126" s="72"/>
      <c r="B126" s="5"/>
      <c r="C126" s="5"/>
      <c r="D126" s="5"/>
      <c r="H126" s="23" t="s">
        <v>134</v>
      </c>
      <c r="I126" s="23">
        <v>7.0</v>
      </c>
      <c r="J126" s="23">
        <v>210.0</v>
      </c>
      <c r="K126" s="23">
        <f t="shared" si="9"/>
        <v>21</v>
      </c>
      <c r="L126" s="23" t="s">
        <v>123</v>
      </c>
      <c r="M126" s="23" t="str">
        <f t="shared" si="10"/>
        <v> </v>
      </c>
      <c r="N126" s="70">
        <f t="shared" si="11"/>
        <v>29.7846</v>
      </c>
      <c r="O126" s="70">
        <f t="shared" si="12"/>
        <v>0.4440007454</v>
      </c>
      <c r="P126" s="70">
        <f t="shared" si="13"/>
        <v>0.03463605901</v>
      </c>
      <c r="Q126" s="30"/>
      <c r="R126" s="70">
        <f t="shared" si="14"/>
        <v>57.74329001</v>
      </c>
      <c r="S126" s="70">
        <f t="shared" si="15"/>
        <v>25.6380638</v>
      </c>
      <c r="T126" s="30"/>
    </row>
    <row r="127">
      <c r="A127" s="5"/>
      <c r="B127" s="5"/>
      <c r="C127" s="5"/>
      <c r="D127" s="5"/>
      <c r="H127" s="23" t="s">
        <v>134</v>
      </c>
      <c r="I127" s="23">
        <v>8.0</v>
      </c>
      <c r="J127" s="23">
        <v>180.0</v>
      </c>
      <c r="K127" s="23">
        <f t="shared" si="9"/>
        <v>18</v>
      </c>
      <c r="L127" s="23" t="s">
        <v>123</v>
      </c>
      <c r="M127" s="23" t="str">
        <f t="shared" si="10"/>
        <v> </v>
      </c>
      <c r="N127" s="70">
        <f t="shared" si="11"/>
        <v>27.0909</v>
      </c>
      <c r="O127" s="70">
        <f t="shared" si="12"/>
        <v>0.3014957368</v>
      </c>
      <c r="P127" s="70">
        <f t="shared" si="13"/>
        <v>0.02544690049</v>
      </c>
      <c r="Q127" s="30"/>
      <c r="R127" s="70">
        <f t="shared" si="14"/>
        <v>78.59503363</v>
      </c>
      <c r="S127" s="70">
        <f t="shared" si="15"/>
        <v>23.69606757</v>
      </c>
      <c r="T127" s="30"/>
    </row>
    <row r="128">
      <c r="A128" s="72"/>
      <c r="B128" s="5"/>
      <c r="C128" s="5"/>
      <c r="D128" s="5"/>
      <c r="H128" s="23" t="s">
        <v>134</v>
      </c>
      <c r="I128" s="23">
        <v>9.0</v>
      </c>
      <c r="J128" s="23">
        <v>175.0</v>
      </c>
      <c r="K128" s="23">
        <f t="shared" si="9"/>
        <v>17.5</v>
      </c>
      <c r="L128" s="23" t="s">
        <v>123</v>
      </c>
      <c r="M128" s="23" t="str">
        <f t="shared" si="10"/>
        <v> </v>
      </c>
      <c r="N128" s="70">
        <f t="shared" si="11"/>
        <v>26.64195</v>
      </c>
      <c r="O128" s="70">
        <f t="shared" si="12"/>
        <v>0.2810899277</v>
      </c>
      <c r="P128" s="70">
        <f t="shared" si="13"/>
        <v>0.02405281875</v>
      </c>
      <c r="Q128" s="30"/>
      <c r="R128" s="70">
        <f t="shared" si="14"/>
        <v>83.15033762</v>
      </c>
      <c r="S128" s="70">
        <f t="shared" si="15"/>
        <v>23.37272239</v>
      </c>
      <c r="T128" s="30"/>
    </row>
    <row r="129">
      <c r="A129" s="73"/>
      <c r="B129" s="75"/>
      <c r="C129" s="75"/>
      <c r="D129" s="5"/>
      <c r="H129" s="23" t="s">
        <v>134</v>
      </c>
      <c r="I129" s="23">
        <v>10.0</v>
      </c>
      <c r="J129" s="23">
        <v>205.0</v>
      </c>
      <c r="K129" s="23">
        <f t="shared" si="9"/>
        <v>20.5</v>
      </c>
      <c r="L129" s="23" t="s">
        <v>123</v>
      </c>
      <c r="M129" s="23" t="str">
        <f t="shared" si="10"/>
        <v> </v>
      </c>
      <c r="N129" s="70">
        <f t="shared" si="11"/>
        <v>29.33565</v>
      </c>
      <c r="O129" s="70">
        <f t="shared" si="12"/>
        <v>0.4177663638</v>
      </c>
      <c r="P129" s="70">
        <f t="shared" si="13"/>
        <v>0.03300635782</v>
      </c>
      <c r="Q129" s="30"/>
      <c r="R129" s="70">
        <f t="shared" si="14"/>
        <v>60.59438642</v>
      </c>
      <c r="S129" s="70">
        <f t="shared" si="15"/>
        <v>25.31429648</v>
      </c>
      <c r="T129" s="30"/>
    </row>
    <row r="130">
      <c r="A130" s="73"/>
      <c r="B130" s="5"/>
      <c r="C130" s="5"/>
      <c r="D130" s="5"/>
      <c r="H130" s="23" t="s">
        <v>134</v>
      </c>
      <c r="I130" s="23">
        <v>11.0</v>
      </c>
      <c r="J130" s="23">
        <v>114.0</v>
      </c>
      <c r="K130" s="23">
        <f t="shared" si="9"/>
        <v>11.4</v>
      </c>
      <c r="L130" s="23">
        <v>247.0</v>
      </c>
      <c r="M130" s="23">
        <f t="shared" si="10"/>
        <v>24.7</v>
      </c>
      <c r="N130" s="70">
        <f t="shared" si="11"/>
        <v>21.16476</v>
      </c>
      <c r="O130" s="70">
        <f t="shared" si="12"/>
        <v>0.0993095747</v>
      </c>
      <c r="P130" s="70">
        <f t="shared" si="13"/>
        <v>0.01020703453</v>
      </c>
      <c r="Q130" s="30"/>
      <c r="R130" s="70">
        <f t="shared" si="14"/>
        <v>195.9432971</v>
      </c>
      <c r="S130" s="70">
        <f t="shared" si="15"/>
        <v>19.4590455</v>
      </c>
      <c r="T130" s="30"/>
    </row>
    <row r="131">
      <c r="A131" s="5"/>
      <c r="B131" s="75"/>
      <c r="C131" s="75"/>
      <c r="D131" s="75"/>
      <c r="H131" s="23" t="s">
        <v>134</v>
      </c>
      <c r="I131" s="23">
        <v>12.0</v>
      </c>
      <c r="J131" s="23">
        <v>100.0</v>
      </c>
      <c r="K131" s="23">
        <f t="shared" si="9"/>
        <v>10</v>
      </c>
      <c r="L131" s="23" t="s">
        <v>123</v>
      </c>
      <c r="M131" s="23" t="str">
        <f t="shared" si="10"/>
        <v> </v>
      </c>
      <c r="N131" s="70">
        <f t="shared" si="11"/>
        <v>19.9077</v>
      </c>
      <c r="O131" s="70">
        <f t="shared" si="12"/>
        <v>0.07296132522</v>
      </c>
      <c r="P131" s="70">
        <f t="shared" si="13"/>
        <v>0.007853981634</v>
      </c>
      <c r="Q131" s="30"/>
      <c r="R131" s="70">
        <f t="shared" si="14"/>
        <v>254.6479089</v>
      </c>
      <c r="S131" s="70">
        <f t="shared" si="15"/>
        <v>18.5794489</v>
      </c>
      <c r="T131" s="30"/>
    </row>
    <row r="132">
      <c r="A132" s="73"/>
      <c r="B132" s="75"/>
      <c r="C132" s="75"/>
      <c r="D132" s="75"/>
      <c r="H132" s="23" t="s">
        <v>134</v>
      </c>
      <c r="I132" s="23">
        <v>13.0</v>
      </c>
      <c r="J132" s="23">
        <v>180.0</v>
      </c>
      <c r="K132" s="23">
        <f t="shared" si="9"/>
        <v>18</v>
      </c>
      <c r="L132" s="23" t="s">
        <v>123</v>
      </c>
      <c r="M132" s="23" t="str">
        <f t="shared" si="10"/>
        <v> </v>
      </c>
      <c r="N132" s="70">
        <f t="shared" si="11"/>
        <v>27.0909</v>
      </c>
      <c r="O132" s="70">
        <f t="shared" si="12"/>
        <v>0.3014957368</v>
      </c>
      <c r="P132" s="70">
        <f t="shared" si="13"/>
        <v>0.02544690049</v>
      </c>
      <c r="Q132" s="30"/>
      <c r="R132" s="70">
        <f t="shared" si="14"/>
        <v>78.59503363</v>
      </c>
      <c r="S132" s="70">
        <f t="shared" si="15"/>
        <v>23.69606757</v>
      </c>
      <c r="T132" s="30"/>
    </row>
    <row r="133">
      <c r="A133" s="5"/>
      <c r="B133" s="5"/>
      <c r="C133" s="5"/>
      <c r="D133" s="5"/>
      <c r="H133" s="23" t="s">
        <v>136</v>
      </c>
      <c r="I133" s="23">
        <v>1.0</v>
      </c>
      <c r="J133" s="23">
        <v>206.0</v>
      </c>
      <c r="K133" s="23">
        <f t="shared" si="9"/>
        <v>20.6</v>
      </c>
      <c r="L133" s="23">
        <v>294.0</v>
      </c>
      <c r="M133" s="23">
        <f t="shared" si="10"/>
        <v>29.4</v>
      </c>
      <c r="N133" s="70">
        <f t="shared" si="11"/>
        <v>29.42544</v>
      </c>
      <c r="O133" s="70">
        <f t="shared" si="12"/>
        <v>0.422931159</v>
      </c>
      <c r="P133" s="70">
        <f t="shared" si="13"/>
        <v>0.03332915646</v>
      </c>
      <c r="Q133" s="71">
        <f>SUM(P133:P145)</f>
        <v>0.2499380429</v>
      </c>
      <c r="R133" s="70">
        <f t="shared" si="14"/>
        <v>60.00751931</v>
      </c>
      <c r="S133" s="70">
        <f t="shared" si="15"/>
        <v>25.37904969</v>
      </c>
      <c r="T133" s="71">
        <f>SUM(S133:S145)</f>
        <v>286.858308</v>
      </c>
    </row>
    <row r="134">
      <c r="A134" s="72"/>
      <c r="B134" s="5"/>
      <c r="C134" s="5"/>
      <c r="D134" s="5"/>
      <c r="H134" s="23" t="s">
        <v>136</v>
      </c>
      <c r="I134" s="23">
        <v>2.0</v>
      </c>
      <c r="J134" s="23">
        <v>160.0</v>
      </c>
      <c r="K134" s="23">
        <f t="shared" si="9"/>
        <v>16</v>
      </c>
      <c r="L134" s="23" t="s">
        <v>123</v>
      </c>
      <c r="M134" s="23" t="str">
        <f t="shared" si="10"/>
        <v> </v>
      </c>
      <c r="N134" s="70">
        <f t="shared" si="11"/>
        <v>25.2951</v>
      </c>
      <c r="O134" s="70">
        <f t="shared" si="12"/>
        <v>0.2252285426</v>
      </c>
      <c r="P134" s="70">
        <f t="shared" si="13"/>
        <v>0.02010619298</v>
      </c>
      <c r="Q134" s="30"/>
      <c r="R134" s="70">
        <f t="shared" si="14"/>
        <v>99.47183943</v>
      </c>
      <c r="S134" s="70">
        <f t="shared" si="15"/>
        <v>22.40389742</v>
      </c>
      <c r="T134" s="30"/>
    </row>
    <row r="135">
      <c r="A135" s="73"/>
      <c r="B135" s="75"/>
      <c r="C135" s="75"/>
      <c r="D135" s="75"/>
      <c r="H135" s="23" t="s">
        <v>136</v>
      </c>
      <c r="I135" s="23">
        <v>3.0</v>
      </c>
      <c r="J135" s="23">
        <v>129.0</v>
      </c>
      <c r="K135" s="23">
        <f t="shared" si="9"/>
        <v>12.9</v>
      </c>
      <c r="L135" s="23" t="s">
        <v>123</v>
      </c>
      <c r="M135" s="23" t="str">
        <f t="shared" si="10"/>
        <v> </v>
      </c>
      <c r="N135" s="70">
        <f t="shared" si="11"/>
        <v>22.51161</v>
      </c>
      <c r="O135" s="70">
        <f t="shared" si="12"/>
        <v>0.1333944923</v>
      </c>
      <c r="P135" s="70">
        <f t="shared" si="13"/>
        <v>0.01306981084</v>
      </c>
      <c r="Q135" s="30"/>
      <c r="R135" s="70">
        <f t="shared" si="14"/>
        <v>153.0244029</v>
      </c>
      <c r="S135" s="70">
        <f t="shared" si="15"/>
        <v>20.41261254</v>
      </c>
      <c r="T135" s="30"/>
    </row>
    <row r="136">
      <c r="A136" s="73"/>
      <c r="B136" s="75"/>
      <c r="C136" s="75"/>
      <c r="D136" s="75"/>
      <c r="H136" s="23" t="s">
        <v>136</v>
      </c>
      <c r="I136" s="23">
        <v>4.0</v>
      </c>
      <c r="J136" s="23">
        <v>143.0</v>
      </c>
      <c r="K136" s="23">
        <f t="shared" si="9"/>
        <v>14.3</v>
      </c>
      <c r="L136" s="23" t="s">
        <v>123</v>
      </c>
      <c r="M136" s="23" t="str">
        <f t="shared" si="10"/>
        <v> </v>
      </c>
      <c r="N136" s="70">
        <f t="shared" si="11"/>
        <v>23.76867</v>
      </c>
      <c r="O136" s="70">
        <f t="shared" si="12"/>
        <v>0.1711208978</v>
      </c>
      <c r="P136" s="70">
        <f t="shared" si="13"/>
        <v>0.01606060704</v>
      </c>
      <c r="Q136" s="30"/>
      <c r="R136" s="70">
        <f t="shared" si="14"/>
        <v>124.5282943</v>
      </c>
      <c r="S136" s="70">
        <f t="shared" si="15"/>
        <v>21.30939352</v>
      </c>
      <c r="T136" s="30"/>
    </row>
    <row r="137">
      <c r="A137" s="5"/>
      <c r="B137" s="5"/>
      <c r="C137" s="5"/>
      <c r="D137" s="5"/>
      <c r="H137" s="23" t="s">
        <v>136</v>
      </c>
      <c r="I137" s="23">
        <v>5.0</v>
      </c>
      <c r="J137" s="23">
        <v>134.0</v>
      </c>
      <c r="K137" s="23">
        <f t="shared" si="9"/>
        <v>13.4</v>
      </c>
      <c r="L137" s="23" t="s">
        <v>123</v>
      </c>
      <c r="M137" s="23" t="str">
        <f t="shared" si="10"/>
        <v> </v>
      </c>
      <c r="N137" s="70">
        <f t="shared" si="11"/>
        <v>22.96056</v>
      </c>
      <c r="O137" s="70">
        <f t="shared" si="12"/>
        <v>0.1461896381</v>
      </c>
      <c r="P137" s="70">
        <f t="shared" si="13"/>
        <v>0.01410260942</v>
      </c>
      <c r="Q137" s="30"/>
      <c r="R137" s="70">
        <f t="shared" si="14"/>
        <v>141.8177261</v>
      </c>
      <c r="S137" s="70">
        <f t="shared" si="15"/>
        <v>20.73228205</v>
      </c>
      <c r="T137" s="30"/>
    </row>
    <row r="138">
      <c r="A138" s="76"/>
      <c r="B138" s="5"/>
      <c r="C138" s="5"/>
      <c r="D138" s="5"/>
      <c r="H138" s="23" t="s">
        <v>136</v>
      </c>
      <c r="I138" s="23">
        <v>6.0</v>
      </c>
      <c r="J138" s="23">
        <v>159.0</v>
      </c>
      <c r="K138" s="23">
        <f t="shared" si="9"/>
        <v>15.9</v>
      </c>
      <c r="L138" s="23" t="s">
        <v>123</v>
      </c>
      <c r="M138" s="23" t="str">
        <f t="shared" si="10"/>
        <v> </v>
      </c>
      <c r="N138" s="70">
        <f t="shared" si="11"/>
        <v>25.20531</v>
      </c>
      <c r="O138" s="70">
        <f t="shared" si="12"/>
        <v>0.2217815976</v>
      </c>
      <c r="P138" s="70">
        <f t="shared" si="13"/>
        <v>0.01985565097</v>
      </c>
      <c r="Q138" s="30"/>
      <c r="R138" s="70">
        <f t="shared" si="14"/>
        <v>100.7269922</v>
      </c>
      <c r="S138" s="70">
        <f t="shared" si="15"/>
        <v>22.33939325</v>
      </c>
      <c r="T138" s="30"/>
    </row>
    <row r="139">
      <c r="A139" s="77"/>
      <c r="C139" s="5"/>
      <c r="D139" s="5"/>
      <c r="H139" s="23" t="s">
        <v>136</v>
      </c>
      <c r="I139" s="23">
        <v>7.0</v>
      </c>
      <c r="J139" s="23">
        <v>151.0</v>
      </c>
      <c r="K139" s="23">
        <f t="shared" si="9"/>
        <v>15.1</v>
      </c>
      <c r="L139" s="23" t="s">
        <v>123</v>
      </c>
      <c r="M139" s="23" t="str">
        <f t="shared" si="10"/>
        <v> </v>
      </c>
      <c r="N139" s="70">
        <f t="shared" si="11"/>
        <v>24.48699</v>
      </c>
      <c r="O139" s="70">
        <f t="shared" si="12"/>
        <v>0.1954093389</v>
      </c>
      <c r="P139" s="70">
        <f t="shared" si="13"/>
        <v>0.01790786352</v>
      </c>
      <c r="Q139" s="30"/>
      <c r="R139" s="70">
        <f t="shared" si="14"/>
        <v>111.682781</v>
      </c>
      <c r="S139" s="70">
        <f t="shared" si="15"/>
        <v>21.8238584</v>
      </c>
      <c r="T139" s="30"/>
    </row>
    <row r="140">
      <c r="A140" s="73"/>
      <c r="B140" s="75"/>
      <c r="C140" s="75"/>
      <c r="D140" s="5"/>
      <c r="H140" s="23" t="s">
        <v>136</v>
      </c>
      <c r="I140" s="23">
        <v>8.0</v>
      </c>
      <c r="J140" s="23">
        <v>160.0</v>
      </c>
      <c r="K140" s="23">
        <f t="shared" si="9"/>
        <v>16</v>
      </c>
      <c r="L140" s="23" t="s">
        <v>123</v>
      </c>
      <c r="M140" s="23" t="str">
        <f t="shared" si="10"/>
        <v> </v>
      </c>
      <c r="N140" s="70">
        <f t="shared" si="11"/>
        <v>25.2951</v>
      </c>
      <c r="O140" s="70">
        <f t="shared" si="12"/>
        <v>0.2252285426</v>
      </c>
      <c r="P140" s="70">
        <f t="shared" si="13"/>
        <v>0.02010619298</v>
      </c>
      <c r="Q140" s="30"/>
      <c r="R140" s="70">
        <f t="shared" si="14"/>
        <v>99.47183943</v>
      </c>
      <c r="S140" s="70">
        <f t="shared" si="15"/>
        <v>22.40389742</v>
      </c>
      <c r="T140" s="30"/>
    </row>
    <row r="141">
      <c r="A141" s="73"/>
      <c r="B141" s="5"/>
      <c r="C141" s="75"/>
      <c r="D141" s="75"/>
      <c r="H141" s="23" t="s">
        <v>136</v>
      </c>
      <c r="I141" s="23">
        <v>9.0</v>
      </c>
      <c r="J141" s="23">
        <v>109.0</v>
      </c>
      <c r="K141" s="23">
        <f t="shared" si="9"/>
        <v>10.9</v>
      </c>
      <c r="L141" s="23" t="s">
        <v>123</v>
      </c>
      <c r="M141" s="23" t="str">
        <f t="shared" si="10"/>
        <v> </v>
      </c>
      <c r="N141" s="70">
        <f t="shared" si="11"/>
        <v>20.71581</v>
      </c>
      <c r="O141" s="70">
        <f t="shared" si="12"/>
        <v>0.08931707747</v>
      </c>
      <c r="P141" s="70">
        <f t="shared" si="13"/>
        <v>0.009331315579</v>
      </c>
      <c r="Q141" s="30"/>
      <c r="R141" s="70">
        <f t="shared" si="14"/>
        <v>214.3320503</v>
      </c>
      <c r="S141" s="70">
        <f t="shared" si="15"/>
        <v>19.14351234</v>
      </c>
      <c r="T141" s="30"/>
    </row>
    <row r="142">
      <c r="A142" s="73"/>
      <c r="B142" s="5"/>
      <c r="C142" s="75"/>
      <c r="D142" s="75"/>
      <c r="H142" s="23" t="s">
        <v>136</v>
      </c>
      <c r="I142" s="23">
        <v>10.0</v>
      </c>
      <c r="J142" s="23">
        <v>172.0</v>
      </c>
      <c r="K142" s="23">
        <f t="shared" si="9"/>
        <v>17.2</v>
      </c>
      <c r="L142" s="23" t="s">
        <v>123</v>
      </c>
      <c r="M142" s="23" t="str">
        <f t="shared" si="10"/>
        <v> </v>
      </c>
      <c r="N142" s="70">
        <f t="shared" si="11"/>
        <v>26.37258</v>
      </c>
      <c r="O142" s="70">
        <f t="shared" si="12"/>
        <v>0.2692822106</v>
      </c>
      <c r="P142" s="70">
        <f t="shared" si="13"/>
        <v>0.02323521927</v>
      </c>
      <c r="Q142" s="30"/>
      <c r="R142" s="70">
        <f t="shared" si="14"/>
        <v>86.07622666</v>
      </c>
      <c r="S142" s="70">
        <f t="shared" si="15"/>
        <v>23.17879659</v>
      </c>
      <c r="T142" s="30"/>
    </row>
    <row r="143">
      <c r="A143" s="5"/>
      <c r="B143" s="5"/>
      <c r="C143" s="5"/>
      <c r="D143" s="5"/>
      <c r="H143" s="23" t="s">
        <v>136</v>
      </c>
      <c r="I143" s="23">
        <v>11.0</v>
      </c>
      <c r="J143" s="23">
        <v>179.0</v>
      </c>
      <c r="K143" s="23">
        <f t="shared" si="9"/>
        <v>17.9</v>
      </c>
      <c r="L143" s="23">
        <v>294.0</v>
      </c>
      <c r="M143" s="23">
        <f t="shared" si="10"/>
        <v>29.4</v>
      </c>
      <c r="N143" s="70">
        <f t="shared" si="11"/>
        <v>27.00111</v>
      </c>
      <c r="O143" s="70">
        <f t="shared" si="12"/>
        <v>0.2973412397</v>
      </c>
      <c r="P143" s="70">
        <f t="shared" si="13"/>
        <v>0.02516494255</v>
      </c>
      <c r="Q143" s="30"/>
      <c r="R143" s="70">
        <f t="shared" si="14"/>
        <v>79.47564338</v>
      </c>
      <c r="S143" s="70">
        <f t="shared" si="15"/>
        <v>23.63138633</v>
      </c>
      <c r="T143" s="30"/>
    </row>
    <row r="144">
      <c r="A144" s="72"/>
      <c r="B144" s="5"/>
      <c r="C144" s="5"/>
      <c r="D144" s="5"/>
      <c r="H144" s="23" t="s">
        <v>136</v>
      </c>
      <c r="I144" s="23">
        <v>12.0</v>
      </c>
      <c r="J144" s="23">
        <v>165.0</v>
      </c>
      <c r="K144" s="23">
        <f t="shared" si="9"/>
        <v>16.5</v>
      </c>
      <c r="L144" s="23" t="s">
        <v>123</v>
      </c>
      <c r="M144" s="23" t="str">
        <f t="shared" si="10"/>
        <v> </v>
      </c>
      <c r="N144" s="70">
        <f t="shared" si="11"/>
        <v>25.74405</v>
      </c>
      <c r="O144" s="70">
        <f t="shared" si="12"/>
        <v>0.2429753127</v>
      </c>
      <c r="P144" s="70">
        <f t="shared" si="13"/>
        <v>0.021382465</v>
      </c>
      <c r="Q144" s="30"/>
      <c r="R144" s="70">
        <f t="shared" si="14"/>
        <v>93.53458547</v>
      </c>
      <c r="S144" s="70">
        <f t="shared" si="15"/>
        <v>22.72659516</v>
      </c>
      <c r="T144" s="30"/>
    </row>
    <row r="145">
      <c r="A145" s="73"/>
      <c r="B145" s="75"/>
      <c r="C145" s="75"/>
      <c r="D145" s="5"/>
      <c r="H145" s="23" t="s">
        <v>136</v>
      </c>
      <c r="I145" s="23">
        <v>13.0</v>
      </c>
      <c r="J145" s="23">
        <v>144.0</v>
      </c>
      <c r="K145" s="23">
        <f t="shared" si="9"/>
        <v>14.4</v>
      </c>
      <c r="L145" s="23" t="s">
        <v>123</v>
      </c>
      <c r="M145" s="23" t="str">
        <f t="shared" si="10"/>
        <v> </v>
      </c>
      <c r="N145" s="70">
        <f t="shared" si="11"/>
        <v>23.85846</v>
      </c>
      <c r="O145" s="70">
        <f t="shared" si="12"/>
        <v>0.1740456704</v>
      </c>
      <c r="P145" s="70">
        <f t="shared" si="13"/>
        <v>0.01628601632</v>
      </c>
      <c r="Q145" s="30"/>
      <c r="R145" s="70">
        <f t="shared" si="14"/>
        <v>122.80474</v>
      </c>
      <c r="S145" s="70">
        <f t="shared" si="15"/>
        <v>21.37363331</v>
      </c>
      <c r="T145" s="30"/>
    </row>
    <row r="146">
      <c r="A146" s="73"/>
      <c r="B146" s="75"/>
      <c r="C146" s="75"/>
      <c r="D146" s="5"/>
      <c r="H146" s="23" t="s">
        <v>137</v>
      </c>
      <c r="I146" s="23">
        <v>1.0</v>
      </c>
      <c r="J146" s="23">
        <v>135.0</v>
      </c>
      <c r="K146" s="23">
        <f t="shared" si="9"/>
        <v>13.5</v>
      </c>
      <c r="L146" s="23">
        <v>167.0</v>
      </c>
      <c r="M146" s="23">
        <f t="shared" si="10"/>
        <v>16.7</v>
      </c>
      <c r="N146" s="70">
        <f t="shared" si="11"/>
        <v>23.05035</v>
      </c>
      <c r="O146" s="70">
        <f t="shared" si="12"/>
        <v>0.1488379137</v>
      </c>
      <c r="P146" s="70">
        <f t="shared" si="13"/>
        <v>0.01431388153</v>
      </c>
      <c r="Q146" s="71">
        <f>SUM(P146:P160)</f>
        <v>0.2578768476</v>
      </c>
      <c r="R146" s="70">
        <f t="shared" si="14"/>
        <v>139.7245042</v>
      </c>
      <c r="S146" s="70">
        <f t="shared" si="15"/>
        <v>20.79630371</v>
      </c>
      <c r="T146" s="71">
        <f>SUM(S146:S160)</f>
        <v>321.3494399</v>
      </c>
    </row>
    <row r="147">
      <c r="A147" s="5"/>
      <c r="B147" s="5"/>
      <c r="C147" s="5"/>
      <c r="D147" s="5"/>
      <c r="H147" s="23" t="s">
        <v>137</v>
      </c>
      <c r="I147" s="23">
        <v>2.0</v>
      </c>
      <c r="J147" s="23">
        <v>156.0</v>
      </c>
      <c r="K147" s="23">
        <f t="shared" si="9"/>
        <v>15.6</v>
      </c>
      <c r="L147" s="23" t="s">
        <v>123</v>
      </c>
      <c r="M147" s="23" t="str">
        <f t="shared" si="10"/>
        <v> </v>
      </c>
      <c r="N147" s="70">
        <f t="shared" si="11"/>
        <v>24.93594</v>
      </c>
      <c r="O147" s="70">
        <f t="shared" si="12"/>
        <v>0.2116428383</v>
      </c>
      <c r="P147" s="70">
        <f t="shared" si="13"/>
        <v>0.0191134497</v>
      </c>
      <c r="Q147" s="70"/>
      <c r="R147" s="70">
        <f t="shared" si="14"/>
        <v>104.6383584</v>
      </c>
      <c r="S147" s="70">
        <f t="shared" si="15"/>
        <v>22.14595916</v>
      </c>
      <c r="T147" s="30"/>
    </row>
    <row r="148">
      <c r="A148" s="75"/>
      <c r="B148" s="75"/>
      <c r="C148" s="75"/>
      <c r="D148" s="5"/>
      <c r="H148" s="23" t="s">
        <v>137</v>
      </c>
      <c r="I148" s="23">
        <v>3.0</v>
      </c>
      <c r="J148" s="23">
        <v>172.0</v>
      </c>
      <c r="K148" s="23">
        <f t="shared" si="9"/>
        <v>17.2</v>
      </c>
      <c r="L148" s="23" t="s">
        <v>123</v>
      </c>
      <c r="M148" s="23" t="str">
        <f t="shared" si="10"/>
        <v> </v>
      </c>
      <c r="N148" s="70">
        <f t="shared" si="11"/>
        <v>26.37258</v>
      </c>
      <c r="O148" s="70">
        <f t="shared" si="12"/>
        <v>0.2692822106</v>
      </c>
      <c r="P148" s="70">
        <f t="shared" si="13"/>
        <v>0.02323521927</v>
      </c>
      <c r="Q148" s="70"/>
      <c r="R148" s="70">
        <f t="shared" si="14"/>
        <v>86.07622666</v>
      </c>
      <c r="S148" s="70">
        <f t="shared" si="15"/>
        <v>23.17879659</v>
      </c>
      <c r="T148" s="30"/>
    </row>
    <row r="149">
      <c r="A149" s="75"/>
      <c r="B149" s="75"/>
      <c r="C149" s="75"/>
      <c r="D149" s="5"/>
      <c r="H149" s="23" t="s">
        <v>137</v>
      </c>
      <c r="I149" s="23">
        <v>4.0</v>
      </c>
      <c r="J149" s="23">
        <v>109.0</v>
      </c>
      <c r="K149" s="23">
        <f t="shared" si="9"/>
        <v>10.9</v>
      </c>
      <c r="L149" s="23" t="s">
        <v>123</v>
      </c>
      <c r="M149" s="23" t="str">
        <f t="shared" si="10"/>
        <v> </v>
      </c>
      <c r="N149" s="70">
        <f t="shared" si="11"/>
        <v>20.71581</v>
      </c>
      <c r="O149" s="70">
        <f t="shared" si="12"/>
        <v>0.08931707747</v>
      </c>
      <c r="P149" s="70">
        <f t="shared" si="13"/>
        <v>0.009331315579</v>
      </c>
      <c r="Q149" s="70"/>
      <c r="R149" s="70">
        <f t="shared" si="14"/>
        <v>214.3320503</v>
      </c>
      <c r="S149" s="70">
        <f t="shared" si="15"/>
        <v>19.14351234</v>
      </c>
      <c r="T149" s="30"/>
    </row>
    <row r="150">
      <c r="A150" s="75"/>
      <c r="B150" s="75"/>
      <c r="C150" s="75"/>
      <c r="D150" s="5"/>
      <c r="H150" s="23" t="s">
        <v>137</v>
      </c>
      <c r="I150" s="23">
        <v>5.0</v>
      </c>
      <c r="J150" s="23">
        <v>152.0</v>
      </c>
      <c r="K150" s="23">
        <f t="shared" si="9"/>
        <v>15.2</v>
      </c>
      <c r="L150" s="23" t="s">
        <v>123</v>
      </c>
      <c r="M150" s="23" t="str">
        <f t="shared" si="10"/>
        <v> </v>
      </c>
      <c r="N150" s="70">
        <f t="shared" si="11"/>
        <v>24.57678</v>
      </c>
      <c r="O150" s="70">
        <f t="shared" si="12"/>
        <v>0.1985903079</v>
      </c>
      <c r="P150" s="70">
        <f t="shared" si="13"/>
        <v>0.01814583917</v>
      </c>
      <c r="Q150" s="70"/>
      <c r="R150" s="70">
        <f t="shared" si="14"/>
        <v>110.2181046</v>
      </c>
      <c r="S150" s="70">
        <f t="shared" si="15"/>
        <v>21.88824733</v>
      </c>
      <c r="T150" s="30"/>
    </row>
    <row r="151">
      <c r="A151" s="75"/>
      <c r="B151" s="75"/>
      <c r="C151" s="75"/>
      <c r="D151" s="5"/>
      <c r="H151" s="23" t="s">
        <v>137</v>
      </c>
      <c r="I151" s="23">
        <v>6.0</v>
      </c>
      <c r="J151" s="23">
        <v>132.0</v>
      </c>
      <c r="K151" s="23">
        <f t="shared" si="9"/>
        <v>13.2</v>
      </c>
      <c r="L151" s="23" t="s">
        <v>123</v>
      </c>
      <c r="M151" s="23" t="str">
        <f t="shared" si="10"/>
        <v> </v>
      </c>
      <c r="N151" s="70">
        <f t="shared" si="11"/>
        <v>22.78098</v>
      </c>
      <c r="O151" s="70">
        <f t="shared" si="12"/>
        <v>0.1409827948</v>
      </c>
      <c r="P151" s="70">
        <f t="shared" si="13"/>
        <v>0.0136847776</v>
      </c>
      <c r="Q151" s="70"/>
      <c r="R151" s="70">
        <f t="shared" si="14"/>
        <v>146.1477898</v>
      </c>
      <c r="S151" s="70">
        <f t="shared" si="15"/>
        <v>20.60432385</v>
      </c>
      <c r="T151" s="30"/>
    </row>
    <row r="152">
      <c r="A152" s="75"/>
      <c r="B152" s="75"/>
      <c r="C152" s="75"/>
      <c r="D152" s="5"/>
      <c r="H152" s="23" t="s">
        <v>137</v>
      </c>
      <c r="I152" s="23">
        <v>7.0</v>
      </c>
      <c r="J152" s="23">
        <v>113.0</v>
      </c>
      <c r="K152" s="23">
        <f t="shared" si="9"/>
        <v>11.3</v>
      </c>
      <c r="L152" s="23" t="s">
        <v>123</v>
      </c>
      <c r="M152" s="23" t="str">
        <f t="shared" si="10"/>
        <v> </v>
      </c>
      <c r="N152" s="70">
        <f t="shared" si="11"/>
        <v>21.07497</v>
      </c>
      <c r="O152" s="70">
        <f t="shared" si="12"/>
        <v>0.09725796056</v>
      </c>
      <c r="P152" s="70">
        <f t="shared" si="13"/>
        <v>0.01002874915</v>
      </c>
      <c r="Q152" s="70"/>
      <c r="R152" s="70">
        <f t="shared" si="14"/>
        <v>199.4266653</v>
      </c>
      <c r="S152" s="70">
        <f t="shared" si="15"/>
        <v>19.39583075</v>
      </c>
      <c r="T152" s="30"/>
    </row>
    <row r="153">
      <c r="H153" s="23" t="s">
        <v>137</v>
      </c>
      <c r="I153" s="23">
        <v>8.0</v>
      </c>
      <c r="J153" s="23">
        <v>195.0</v>
      </c>
      <c r="K153" s="23">
        <f t="shared" si="9"/>
        <v>19.5</v>
      </c>
      <c r="L153" s="23" t="s">
        <v>123</v>
      </c>
      <c r="M153" s="23" t="str">
        <f t="shared" si="10"/>
        <v> </v>
      </c>
      <c r="N153" s="70">
        <f t="shared" si="11"/>
        <v>28.43775</v>
      </c>
      <c r="O153" s="70">
        <f t="shared" si="12"/>
        <v>0.3683343169</v>
      </c>
      <c r="P153" s="70">
        <f t="shared" si="13"/>
        <v>0.02986476516</v>
      </c>
      <c r="Q153" s="70"/>
      <c r="R153" s="70">
        <f t="shared" si="14"/>
        <v>66.96854936</v>
      </c>
      <c r="S153" s="70">
        <f t="shared" si="15"/>
        <v>24.66681489</v>
      </c>
      <c r="T153" s="30"/>
    </row>
    <row r="154">
      <c r="H154" s="23" t="s">
        <v>137</v>
      </c>
      <c r="I154" s="23">
        <v>9.0</v>
      </c>
      <c r="J154" s="23">
        <v>105.0</v>
      </c>
      <c r="K154" s="23">
        <f t="shared" si="9"/>
        <v>10.5</v>
      </c>
      <c r="L154" s="23" t="s">
        <v>123</v>
      </c>
      <c r="M154" s="23" t="str">
        <f t="shared" si="10"/>
        <v> </v>
      </c>
      <c r="N154" s="70">
        <f t="shared" si="11"/>
        <v>20.35665</v>
      </c>
      <c r="O154" s="70">
        <f t="shared" si="12"/>
        <v>0.08179366578</v>
      </c>
      <c r="P154" s="70">
        <f t="shared" si="13"/>
        <v>0.008659014751</v>
      </c>
      <c r="Q154" s="70"/>
      <c r="R154" s="70">
        <f t="shared" si="14"/>
        <v>230.97316</v>
      </c>
      <c r="S154" s="70">
        <f t="shared" si="15"/>
        <v>18.89214146</v>
      </c>
      <c r="T154" s="30"/>
    </row>
    <row r="155">
      <c r="H155" s="23" t="s">
        <v>137</v>
      </c>
      <c r="I155" s="23">
        <v>10.0</v>
      </c>
      <c r="J155" s="23">
        <v>164.0</v>
      </c>
      <c r="K155" s="23">
        <f t="shared" si="9"/>
        <v>16.4</v>
      </c>
      <c r="L155" s="23">
        <v>251.0</v>
      </c>
      <c r="M155" s="23">
        <f t="shared" si="10"/>
        <v>25.1</v>
      </c>
      <c r="N155" s="70">
        <f t="shared" si="11"/>
        <v>25.65426</v>
      </c>
      <c r="O155" s="70">
        <f t="shared" si="12"/>
        <v>0.2393571785</v>
      </c>
      <c r="P155" s="70">
        <f t="shared" si="13"/>
        <v>0.021124069</v>
      </c>
      <c r="Q155" s="70"/>
      <c r="R155" s="70">
        <f t="shared" si="14"/>
        <v>94.67872879</v>
      </c>
      <c r="S155" s="70">
        <f t="shared" si="15"/>
        <v>22.66203338</v>
      </c>
      <c r="T155" s="30"/>
    </row>
    <row r="156">
      <c r="H156" s="23" t="s">
        <v>137</v>
      </c>
      <c r="I156" s="23">
        <v>11.0</v>
      </c>
      <c r="J156" s="23">
        <v>168.0</v>
      </c>
      <c r="K156" s="23">
        <f t="shared" si="9"/>
        <v>16.8</v>
      </c>
      <c r="L156" s="23" t="s">
        <v>123</v>
      </c>
      <c r="M156" s="23" t="str">
        <f t="shared" si="10"/>
        <v> </v>
      </c>
      <c r="N156" s="70">
        <f t="shared" si="11"/>
        <v>26.01342</v>
      </c>
      <c r="O156" s="70">
        <f t="shared" si="12"/>
        <v>0.2540384906</v>
      </c>
      <c r="P156" s="70">
        <f t="shared" si="13"/>
        <v>0.02216707776</v>
      </c>
      <c r="Q156" s="70"/>
      <c r="R156" s="70">
        <f t="shared" si="14"/>
        <v>90.22389064</v>
      </c>
      <c r="S156" s="70">
        <f t="shared" si="15"/>
        <v>22.92034099</v>
      </c>
      <c r="T156" s="30"/>
    </row>
    <row r="157">
      <c r="H157" s="23" t="s">
        <v>137</v>
      </c>
      <c r="I157" s="23">
        <v>12.0</v>
      </c>
      <c r="J157" s="23">
        <v>99.0</v>
      </c>
      <c r="K157" s="23">
        <f t="shared" si="9"/>
        <v>9.9</v>
      </c>
      <c r="L157" s="23" t="s">
        <v>123</v>
      </c>
      <c r="M157" s="23" t="str">
        <f t="shared" si="10"/>
        <v> </v>
      </c>
      <c r="N157" s="70">
        <f t="shared" si="11"/>
        <v>19.81791</v>
      </c>
      <c r="O157" s="70">
        <f t="shared" si="12"/>
        <v>0.07126955827</v>
      </c>
      <c r="P157" s="70">
        <f t="shared" si="13"/>
        <v>0.007697687399</v>
      </c>
      <c r="Q157" s="70"/>
      <c r="R157" s="70">
        <f t="shared" si="14"/>
        <v>259.818293</v>
      </c>
      <c r="S157" s="70">
        <f t="shared" si="15"/>
        <v>18.51713497</v>
      </c>
      <c r="T157" s="30"/>
    </row>
    <row r="158">
      <c r="H158" s="23" t="s">
        <v>137</v>
      </c>
      <c r="I158" s="23">
        <v>13.0</v>
      </c>
      <c r="J158" s="23">
        <v>191.0</v>
      </c>
      <c r="K158" s="23">
        <f t="shared" si="9"/>
        <v>19.1</v>
      </c>
      <c r="L158" s="23" t="s">
        <v>123</v>
      </c>
      <c r="M158" s="23" t="str">
        <f t="shared" si="10"/>
        <v> </v>
      </c>
      <c r="N158" s="70">
        <f t="shared" si="11"/>
        <v>28.07859</v>
      </c>
      <c r="O158" s="70">
        <f t="shared" si="12"/>
        <v>0.3496685282</v>
      </c>
      <c r="P158" s="70">
        <f t="shared" si="13"/>
        <v>0.0286521104</v>
      </c>
      <c r="Q158" s="70"/>
      <c r="R158" s="70">
        <f t="shared" si="14"/>
        <v>69.80288615</v>
      </c>
      <c r="S158" s="70">
        <f t="shared" si="15"/>
        <v>24.40787247</v>
      </c>
      <c r="T158" s="30"/>
    </row>
    <row r="159">
      <c r="H159" s="23" t="s">
        <v>137</v>
      </c>
      <c r="I159" s="23">
        <v>14.0</v>
      </c>
      <c r="J159" s="23">
        <v>108.0</v>
      </c>
      <c r="K159" s="23">
        <f t="shared" si="9"/>
        <v>10.8</v>
      </c>
      <c r="L159" s="23" t="s">
        <v>123</v>
      </c>
      <c r="M159" s="23" t="str">
        <f t="shared" si="10"/>
        <v> </v>
      </c>
      <c r="N159" s="70">
        <f t="shared" si="11"/>
        <v>20.62602</v>
      </c>
      <c r="O159" s="70">
        <f t="shared" si="12"/>
        <v>0.08739747465</v>
      </c>
      <c r="P159" s="70">
        <f t="shared" si="13"/>
        <v>0.009160884178</v>
      </c>
      <c r="Q159" s="70"/>
      <c r="R159" s="70">
        <f t="shared" si="14"/>
        <v>218.3195378</v>
      </c>
      <c r="S159" s="70">
        <f t="shared" si="15"/>
        <v>19.08057627</v>
      </c>
      <c r="T159" s="30"/>
    </row>
    <row r="160">
      <c r="H160" s="23" t="s">
        <v>137</v>
      </c>
      <c r="I160" s="23">
        <v>15.0</v>
      </c>
      <c r="J160" s="23">
        <v>170.0</v>
      </c>
      <c r="K160" s="23">
        <f t="shared" si="9"/>
        <v>17</v>
      </c>
      <c r="L160" s="23" t="s">
        <v>123</v>
      </c>
      <c r="M160" s="23" t="str">
        <f t="shared" si="10"/>
        <v> </v>
      </c>
      <c r="N160" s="70">
        <f t="shared" si="11"/>
        <v>26.193</v>
      </c>
      <c r="O160" s="70">
        <f t="shared" si="12"/>
        <v>0.2615894419</v>
      </c>
      <c r="P160" s="70">
        <f t="shared" si="13"/>
        <v>0.02269800692</v>
      </c>
      <c r="Q160" s="70"/>
      <c r="R160" s="70">
        <f t="shared" si="14"/>
        <v>88.1134633</v>
      </c>
      <c r="S160" s="70">
        <f t="shared" si="15"/>
        <v>23.04955169</v>
      </c>
      <c r="T160" s="30"/>
    </row>
  </sheetData>
  <mergeCells count="9">
    <mergeCell ref="A11:G11"/>
    <mergeCell ref="A139:B139"/>
    <mergeCell ref="A2:G2"/>
    <mergeCell ref="A3:G3"/>
    <mergeCell ref="A4:G4"/>
    <mergeCell ref="A5:G5"/>
    <mergeCell ref="A8:G8"/>
    <mergeCell ref="A9:G9"/>
    <mergeCell ref="A10:G1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78" t="s">
        <v>225</v>
      </c>
      <c r="B1" s="79"/>
      <c r="C1" s="79"/>
      <c r="D1" s="79"/>
      <c r="F1" s="78" t="s">
        <v>226</v>
      </c>
      <c r="G1" s="79"/>
      <c r="H1" s="79"/>
      <c r="I1" s="79"/>
      <c r="J1" s="79"/>
    </row>
    <row r="2">
      <c r="A2" s="25" t="s">
        <v>227</v>
      </c>
      <c r="B2" s="28"/>
      <c r="C2" s="57" t="s">
        <v>228</v>
      </c>
      <c r="D2" s="28"/>
      <c r="F2" s="25" t="s">
        <v>227</v>
      </c>
      <c r="G2" s="27"/>
      <c r="H2" s="27" t="s">
        <v>228</v>
      </c>
      <c r="I2" s="28"/>
      <c r="J2" s="28"/>
    </row>
    <row r="5">
      <c r="A5" s="33" t="s">
        <v>229</v>
      </c>
      <c r="B5" s="19"/>
      <c r="C5" s="19"/>
      <c r="D5" s="19"/>
      <c r="F5" s="33" t="s">
        <v>229</v>
      </c>
      <c r="G5" s="19"/>
      <c r="H5" s="19"/>
      <c r="I5" s="19"/>
      <c r="J5" s="19"/>
    </row>
    <row r="6">
      <c r="F6" s="25" t="s">
        <v>230</v>
      </c>
      <c r="G6" s="27" t="s">
        <v>231</v>
      </c>
      <c r="H6" s="27">
        <v>105.0</v>
      </c>
      <c r="I6" s="28"/>
      <c r="J6" s="28"/>
    </row>
    <row r="7">
      <c r="A7" s="33" t="s">
        <v>232</v>
      </c>
      <c r="B7" s="19"/>
      <c r="C7" s="19"/>
      <c r="D7" s="19"/>
      <c r="F7" s="25" t="s">
        <v>233</v>
      </c>
      <c r="G7" s="27" t="s">
        <v>234</v>
      </c>
      <c r="H7" s="27">
        <v>22.72</v>
      </c>
      <c r="I7" s="27" t="s">
        <v>235</v>
      </c>
      <c r="J7" s="28"/>
    </row>
    <row r="8">
      <c r="A8" s="25" t="s">
        <v>230</v>
      </c>
      <c r="B8" s="27" t="s">
        <v>236</v>
      </c>
      <c r="C8" s="27">
        <v>10.0</v>
      </c>
      <c r="D8" s="28"/>
      <c r="F8" s="25" t="s">
        <v>237</v>
      </c>
      <c r="G8" s="27" t="s">
        <v>238</v>
      </c>
      <c r="H8" s="27">
        <v>23.11</v>
      </c>
      <c r="I8" s="27" t="s">
        <v>239</v>
      </c>
      <c r="J8" s="28"/>
    </row>
    <row r="9">
      <c r="A9" s="25" t="s">
        <v>240</v>
      </c>
      <c r="B9" s="27" t="s">
        <v>241</v>
      </c>
      <c r="C9" s="27">
        <v>322.51</v>
      </c>
      <c r="D9" s="27" t="s">
        <v>242</v>
      </c>
    </row>
    <row r="10">
      <c r="A10" s="25" t="s">
        <v>243</v>
      </c>
      <c r="B10" s="27" t="s">
        <v>244</v>
      </c>
      <c r="C10" s="27">
        <v>2271.4</v>
      </c>
      <c r="D10" s="27" t="s">
        <v>245</v>
      </c>
      <c r="F10" s="80" t="s">
        <v>232</v>
      </c>
      <c r="G10" s="19"/>
      <c r="H10" s="19"/>
      <c r="I10" s="19"/>
      <c r="J10" s="19"/>
    </row>
    <row r="11">
      <c r="F11" s="25" t="s">
        <v>230</v>
      </c>
      <c r="G11" s="27" t="s">
        <v>236</v>
      </c>
      <c r="H11" s="27">
        <v>10.0</v>
      </c>
      <c r="I11" s="28"/>
      <c r="J11" s="28"/>
    </row>
    <row r="12">
      <c r="A12" s="33" t="s">
        <v>246</v>
      </c>
      <c r="B12" s="19"/>
      <c r="C12" s="19"/>
      <c r="D12" s="19"/>
      <c r="F12" s="25" t="s">
        <v>240</v>
      </c>
      <c r="G12" s="27" t="s">
        <v>247</v>
      </c>
      <c r="H12" s="27">
        <v>25.1</v>
      </c>
      <c r="I12" s="27" t="s">
        <v>235</v>
      </c>
      <c r="J12" s="28"/>
    </row>
    <row r="13">
      <c r="A13" s="25" t="s">
        <v>248</v>
      </c>
      <c r="B13" s="27" t="s">
        <v>241</v>
      </c>
      <c r="C13" s="27">
        <v>322.5093</v>
      </c>
      <c r="D13" s="27" t="s">
        <v>242</v>
      </c>
      <c r="F13" s="61"/>
      <c r="G13" s="27" t="s">
        <v>241</v>
      </c>
      <c r="H13" s="27">
        <v>322.51</v>
      </c>
      <c r="I13" s="27" t="s">
        <v>242</v>
      </c>
      <c r="J13" s="28"/>
    </row>
    <row r="14">
      <c r="A14" s="25" t="s">
        <v>249</v>
      </c>
      <c r="B14" s="27" t="s">
        <v>250</v>
      </c>
      <c r="C14" s="27">
        <v>227.14</v>
      </c>
      <c r="D14" s="27" t="s">
        <v>245</v>
      </c>
      <c r="F14" s="25" t="s">
        <v>243</v>
      </c>
      <c r="G14" s="27" t="s">
        <v>251</v>
      </c>
      <c r="H14" s="27">
        <v>13.21</v>
      </c>
      <c r="I14" s="27" t="s">
        <v>239</v>
      </c>
      <c r="J14" s="28"/>
    </row>
    <row r="15">
      <c r="F15" s="61"/>
      <c r="G15" s="27" t="s">
        <v>244</v>
      </c>
      <c r="H15" s="27">
        <v>2271.45</v>
      </c>
      <c r="I15" s="27" t="s">
        <v>245</v>
      </c>
      <c r="J15" s="28"/>
    </row>
    <row r="16">
      <c r="A16" s="63"/>
      <c r="F16" s="61"/>
      <c r="G16" s="27" t="s">
        <v>252</v>
      </c>
      <c r="H16" s="27">
        <v>140.13</v>
      </c>
      <c r="I16" s="27" t="s">
        <v>253</v>
      </c>
      <c r="J16" s="28"/>
    </row>
    <row r="17">
      <c r="A17" s="38" t="s">
        <v>254</v>
      </c>
      <c r="C17" s="19"/>
      <c r="D17" s="19"/>
      <c r="F17" s="63"/>
    </row>
    <row r="18">
      <c r="A18" s="25" t="s">
        <v>51</v>
      </c>
      <c r="B18" s="27" t="s">
        <v>52</v>
      </c>
      <c r="C18" s="27">
        <v>2.2622</v>
      </c>
      <c r="D18" s="28"/>
      <c r="F18" s="38" t="s">
        <v>246</v>
      </c>
      <c r="G18" s="19"/>
      <c r="H18" s="19"/>
      <c r="I18" s="19"/>
      <c r="J18" s="19"/>
    </row>
    <row r="19">
      <c r="A19" s="25" t="s">
        <v>86</v>
      </c>
      <c r="B19" s="28"/>
      <c r="C19" s="27">
        <v>34.09</v>
      </c>
      <c r="D19" s="27" t="s">
        <v>242</v>
      </c>
      <c r="F19" s="25" t="s">
        <v>79</v>
      </c>
      <c r="G19" s="27" t="s">
        <v>80</v>
      </c>
      <c r="H19" s="27">
        <v>12.85</v>
      </c>
      <c r="I19" s="27" t="s">
        <v>255</v>
      </c>
      <c r="J19" s="28"/>
    </row>
    <row r="20">
      <c r="A20" s="25" t="s">
        <v>59</v>
      </c>
      <c r="B20" s="28"/>
      <c r="C20" s="27">
        <v>10.6</v>
      </c>
      <c r="D20" s="27" t="s">
        <v>61</v>
      </c>
      <c r="F20" s="27" t="s">
        <v>248</v>
      </c>
      <c r="G20" s="27" t="s">
        <v>256</v>
      </c>
      <c r="H20" s="27">
        <v>291.98</v>
      </c>
      <c r="I20" s="27" t="s">
        <v>242</v>
      </c>
      <c r="J20" s="28"/>
    </row>
    <row r="21">
      <c r="F21" s="27" t="s">
        <v>249</v>
      </c>
      <c r="G21" s="27" t="s">
        <v>257</v>
      </c>
      <c r="H21" s="27">
        <v>246.46</v>
      </c>
      <c r="I21" s="27" t="s">
        <v>245</v>
      </c>
      <c r="J21" s="27">
        <v>2.436619781E-4</v>
      </c>
    </row>
    <row r="22">
      <c r="A22" s="33" t="s">
        <v>258</v>
      </c>
      <c r="B22" s="19"/>
      <c r="C22" s="19"/>
      <c r="D22" s="19"/>
    </row>
    <row r="23">
      <c r="A23" s="25" t="s">
        <v>259</v>
      </c>
      <c r="B23" s="27" t="s">
        <v>67</v>
      </c>
      <c r="C23" s="27">
        <v>5.0</v>
      </c>
      <c r="D23" s="28"/>
      <c r="F23" s="33" t="s">
        <v>254</v>
      </c>
      <c r="G23" s="19"/>
      <c r="H23" s="19"/>
      <c r="I23" s="19"/>
      <c r="J23" s="19"/>
    </row>
    <row r="24">
      <c r="A24" s="25" t="s">
        <v>260</v>
      </c>
      <c r="B24" s="27" t="s">
        <v>261</v>
      </c>
      <c r="C24" s="27">
        <v>15.0</v>
      </c>
      <c r="D24" s="28"/>
      <c r="F24" s="27" t="s">
        <v>51</v>
      </c>
      <c r="G24" s="27" t="s">
        <v>52</v>
      </c>
      <c r="H24" s="27">
        <v>2.0</v>
      </c>
      <c r="I24" s="28"/>
      <c r="J24" s="28"/>
    </row>
    <row r="25">
      <c r="F25" s="27" t="s">
        <v>86</v>
      </c>
      <c r="G25" s="28"/>
      <c r="H25" s="27">
        <v>31.4</v>
      </c>
      <c r="I25" s="27" t="s">
        <v>242</v>
      </c>
      <c r="J25" s="28"/>
    </row>
    <row r="26">
      <c r="A26" s="81" t="s">
        <v>63</v>
      </c>
      <c r="B26" s="81" t="s">
        <v>64</v>
      </c>
      <c r="C26" s="81" t="s">
        <v>65</v>
      </c>
      <c r="F26" s="27" t="s">
        <v>59</v>
      </c>
      <c r="G26" s="28"/>
      <c r="H26" s="27">
        <v>10.8</v>
      </c>
      <c r="I26" s="27" t="s">
        <v>61</v>
      </c>
      <c r="J26" s="28"/>
    </row>
    <row r="27">
      <c r="A27" s="27">
        <v>1.0</v>
      </c>
      <c r="B27" s="27">
        <v>2.201</v>
      </c>
      <c r="C27" s="27">
        <v>42.0</v>
      </c>
    </row>
    <row r="28">
      <c r="A28" s="27">
        <v>2.0</v>
      </c>
      <c r="B28" s="27">
        <v>2.0195</v>
      </c>
      <c r="C28" s="27">
        <v>35.0</v>
      </c>
    </row>
    <row r="29">
      <c r="A29" s="27">
        <v>3.0</v>
      </c>
      <c r="B29" s="27">
        <v>2.0322</v>
      </c>
      <c r="C29" s="27">
        <v>36.0</v>
      </c>
    </row>
    <row r="30">
      <c r="A30" s="27">
        <v>4.0</v>
      </c>
      <c r="B30" s="27">
        <v>2.0301</v>
      </c>
      <c r="C30" s="27">
        <v>36.0</v>
      </c>
    </row>
    <row r="32">
      <c r="A32" s="82" t="s">
        <v>262</v>
      </c>
    </row>
    <row r="33">
      <c r="A33" s="83" t="s">
        <v>263</v>
      </c>
    </row>
  </sheetData>
  <mergeCells count="1">
    <mergeCell ref="A17:B17"/>
  </mergeCells>
  <drawing r:id="rId1"/>
</worksheet>
</file>