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1" sheetId="1" r:id="rId4"/>
    <sheet state="visible" name="2" sheetId="2" r:id="rId5"/>
    <sheet state="visible" name="3" sheetId="3" r:id="rId6"/>
  </sheets>
  <definedNames/>
  <calcPr/>
</workbook>
</file>

<file path=xl/sharedStrings.xml><?xml version="1.0" encoding="utf-8"?>
<sst xmlns="http://schemas.openxmlformats.org/spreadsheetml/2006/main" count="247" uniqueCount="111">
  <si>
    <t>n</t>
  </si>
  <si>
    <t>Estrato</t>
  </si>
  <si>
    <t>Área do Estrato (ha)</t>
  </si>
  <si>
    <t>Parcela</t>
  </si>
  <si>
    <t>Número de Palmiteiros (1/ha)</t>
  </si>
  <si>
    <t>Área Basal (m²/ha)</t>
  </si>
  <si>
    <t>DAP médio (cm)</t>
  </si>
  <si>
    <t>DAP médio quadrático (cm)</t>
  </si>
  <si>
    <t>Estrato I</t>
  </si>
  <si>
    <t>Estrato II</t>
  </si>
  <si>
    <t>Estrato III</t>
  </si>
  <si>
    <t>Estrato IV</t>
  </si>
  <si>
    <t>Estimadores por estrato</t>
  </si>
  <si>
    <t>Área estrato (ha)</t>
  </si>
  <si>
    <t>Tamanho estrato (Nh)</t>
  </si>
  <si>
    <t>Tamanho amostra no estrato (nh)</t>
  </si>
  <si>
    <t xml:space="preserve"> índice  Estrato (ah)</t>
  </si>
  <si>
    <t>Variância do estrato (α²h)</t>
  </si>
  <si>
    <t>O total do estrato (τh)</t>
  </si>
  <si>
    <t>A variância do total do estrato (VAR(τh))</t>
  </si>
  <si>
    <t>Estimadores p/ Floresta</t>
  </si>
  <si>
    <t>Total da Floresta [τ = ∑τh]</t>
  </si>
  <si>
    <t>Variância do total da Floresta [Var(τ) = ∑var(τh)]</t>
  </si>
  <si>
    <t>Tamanho da Floresta [N = ∑Nh]</t>
  </si>
  <si>
    <t>Média da Floresta [û = τ/N]</t>
  </si>
  <si>
    <t>Variância da média da Floresta [Var(û) = Var(τ)/N²]</t>
  </si>
  <si>
    <t>Tamanho efetivo da amostra na Floresta (ne)</t>
  </si>
  <si>
    <t>Índice do estrato [ ah = Nh.(Nh-nh)/nh ]</t>
  </si>
  <si>
    <t>Para a média c/ intervalo de confiança (95%)</t>
  </si>
  <si>
    <t>Intervalo de confiança (95%) em porcentagem (%)</t>
  </si>
  <si>
    <t>Tamanho de amostra para erro amostral</t>
  </si>
  <si>
    <t>(n*) 10%</t>
  </si>
  <si>
    <t>(n*) 5%</t>
  </si>
  <si>
    <t>(V%h) 10%</t>
  </si>
  <si>
    <t>(V%h) 5%</t>
  </si>
  <si>
    <t>Alocação da amostra nos estratos</t>
  </si>
  <si>
    <t xml:space="preserve"> [Wh = (Nh/N) = (Nh/∑Ni) ]</t>
  </si>
  <si>
    <t>[Wh = (Nh.α²h)/(N.α²i) ]</t>
  </si>
  <si>
    <t>[Wh = [(Nh.α²h)/Raíz(Ch)]/[(N.α²i)/Raíz(Ci)]]</t>
  </si>
  <si>
    <t xml:space="preserve"> </t>
  </si>
  <si>
    <t>Total</t>
  </si>
  <si>
    <t>(û)</t>
  </si>
  <si>
    <t>Talhão</t>
  </si>
  <si>
    <t>Idade</t>
  </si>
  <si>
    <t>Área (ha)</t>
  </si>
  <si>
    <t>Rotação</t>
  </si>
  <si>
    <t>Espaçamento</t>
  </si>
  <si>
    <t>Espécie</t>
  </si>
  <si>
    <t>Manejo</t>
  </si>
  <si>
    <t>Tipo de Plantio</t>
  </si>
  <si>
    <t>Idade (anos)</t>
  </si>
  <si>
    <t>Número de invidíduos por (ha)</t>
  </si>
  <si>
    <t>Ha</t>
  </si>
  <si>
    <t>Ha -&gt; m²</t>
  </si>
  <si>
    <t>m²</t>
  </si>
  <si>
    <t>Espçamento</t>
  </si>
  <si>
    <t>Núm. indivíduos</t>
  </si>
  <si>
    <t>330X180</t>
  </si>
  <si>
    <t>E. grandis</t>
  </si>
  <si>
    <t>Reforma</t>
  </si>
  <si>
    <t>clonal</t>
  </si>
  <si>
    <t>E_01</t>
  </si>
  <si>
    <t xml:space="preserve">1 - 4 </t>
  </si>
  <si>
    <t>3,3x1,8</t>
  </si>
  <si>
    <t>Clonal</t>
  </si>
  <si>
    <t>E. grandis x E. urophylla</t>
  </si>
  <si>
    <t>3,3x2,2</t>
  </si>
  <si>
    <t>3x2</t>
  </si>
  <si>
    <t>300x200</t>
  </si>
  <si>
    <t>Condução</t>
  </si>
  <si>
    <t>3x1,8</t>
  </si>
  <si>
    <t>Total:</t>
  </si>
  <si>
    <t>E_02</t>
  </si>
  <si>
    <t>4 - 7</t>
  </si>
  <si>
    <t>300x180</t>
  </si>
  <si>
    <t>seminal</t>
  </si>
  <si>
    <t>Semiclonal</t>
  </si>
  <si>
    <t>330x220</t>
  </si>
  <si>
    <t>E_03</t>
  </si>
  <si>
    <t>1 - 4</t>
  </si>
  <si>
    <t>Produção</t>
  </si>
  <si>
    <t>Parcelas</t>
  </si>
  <si>
    <t>n° Parcelas</t>
  </si>
  <si>
    <t>Parcelas(m²)</t>
  </si>
  <si>
    <t>Parcelas (ha)</t>
  </si>
  <si>
    <t>Produção (m³/ha)</t>
  </si>
  <si>
    <t>Produção média por parcela (m³)</t>
  </si>
  <si>
    <t>Média da floresta (m³/parcela)</t>
  </si>
  <si>
    <t>Variância (s^2)</t>
  </si>
  <si>
    <t>Variância da média da floresta</t>
  </si>
  <si>
    <t>Estatística t-student = 2,00</t>
  </si>
  <si>
    <t>IC_%</t>
  </si>
  <si>
    <t>(m3/ha)</t>
  </si>
  <si>
    <t>(312;328)</t>
  </si>
  <si>
    <t>(136;141;149;151;305;306)</t>
  </si>
  <si>
    <t>Var.P</t>
  </si>
  <si>
    <t>(156;160;307;308)</t>
  </si>
  <si>
    <t>(163;167)</t>
  </si>
  <si>
    <t>Var.A</t>
  </si>
  <si>
    <t>(320;325;327)</t>
  </si>
  <si>
    <t>(329;333;336;337)</t>
  </si>
  <si>
    <t>(331;332;334;335;339)</t>
  </si>
  <si>
    <t>(338;340;342;343;347;348)</t>
  </si>
  <si>
    <t>(341;344;345;346;349;351;352)</t>
  </si>
  <si>
    <t>(103;188;309;380)</t>
  </si>
  <si>
    <t>(.322)</t>
  </si>
  <si>
    <t>(310;313;314;315)</t>
  </si>
  <si>
    <t>(170;176;178;181)</t>
  </si>
  <si>
    <t>(106;113;138;145;209;311)</t>
  </si>
  <si>
    <t>(112;115;118;121;123;125;231;300;301;302)</t>
  </si>
  <si>
    <t>Total da Floresta: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</si>
</sst>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0.000"/>
  </numFmts>
  <fonts count="7">
    <font>
      <sz val="10.0"/>
      <color rgb="FF000000"/>
      <name val="Arial"/>
    </font>
    <font>
      <sz val="11.0"/>
      <color rgb="FFFFFFFF"/>
      <name val="Calibri"/>
    </font>
    <font>
      <b/>
      <sz val="11.0"/>
      <color rgb="FFFFFFFF"/>
      <name val="Calibri"/>
    </font>
    <font>
      <color theme="1"/>
      <name val="Calibri"/>
    </font>
    <font/>
    <font>
      <sz val="11.0"/>
      <color theme="1"/>
      <name val="Calibri"/>
    </font>
    <font>
      <b/>
      <sz val="11.0"/>
      <color theme="1"/>
      <name val="Calibri"/>
    </font>
  </fonts>
  <fills count="4">
    <fill>
      <patternFill patternType="none"/>
    </fill>
    <fill>
      <patternFill patternType="lightGray"/>
    </fill>
    <fill>
      <patternFill patternType="solid">
        <fgColor rgb="FF1155CC"/>
        <bgColor rgb="FF1155CC"/>
      </patternFill>
    </fill>
    <fill>
      <patternFill patternType="solid">
        <fgColor rgb="FFD9D9D9"/>
        <bgColor rgb="FFD9D9D9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53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horizontal="center" vertical="bottom"/>
    </xf>
    <xf borderId="1" fillId="2" fontId="2" numFmtId="0" xfId="0" applyAlignment="1" applyBorder="1" applyFont="1">
      <alignment horizontal="center"/>
    </xf>
    <xf borderId="1" fillId="2" fontId="2" numFmtId="0" xfId="0" applyAlignment="1" applyBorder="1" applyFont="1">
      <alignment horizontal="center" shrinkToFit="0" wrapText="1"/>
    </xf>
    <xf borderId="0" fillId="0" fontId="3" numFmtId="0" xfId="0" applyAlignment="1" applyFont="1">
      <alignment vertical="bottom"/>
    </xf>
    <xf borderId="2" fillId="0" fontId="3" numFmtId="0" xfId="0" applyAlignment="1" applyBorder="1" applyFont="1">
      <alignment vertical="bottom"/>
    </xf>
    <xf borderId="3" fillId="0" fontId="4" numFmtId="0" xfId="0" applyBorder="1" applyFont="1"/>
    <xf borderId="4" fillId="0" fontId="4" numFmtId="0" xfId="0" applyBorder="1" applyFont="1"/>
    <xf borderId="2" fillId="0" fontId="5" numFmtId="0" xfId="0" applyAlignment="1" applyBorder="1" applyFont="1">
      <alignment horizontal="center" vertical="bottom"/>
    </xf>
    <xf borderId="2" fillId="2" fontId="1" numFmtId="0" xfId="0" applyAlignment="1" applyBorder="1" applyFont="1">
      <alignment horizontal="right" vertical="bottom"/>
    </xf>
    <xf borderId="2" fillId="3" fontId="6" numFmtId="0" xfId="0" applyAlignment="1" applyBorder="1" applyFill="1" applyFont="1">
      <alignment horizontal="center" vertical="bottom"/>
    </xf>
    <xf borderId="2" fillId="3" fontId="5" numFmtId="0" xfId="0" applyAlignment="1" applyBorder="1" applyFont="1">
      <alignment horizontal="center" vertical="bottom"/>
    </xf>
    <xf borderId="2" fillId="3" fontId="5" numFmtId="2" xfId="0" applyAlignment="1" applyBorder="1" applyFont="1" applyNumberFormat="1">
      <alignment horizontal="center" vertical="bottom"/>
    </xf>
    <xf borderId="2" fillId="0" fontId="3" numFmtId="2" xfId="0" applyAlignment="1" applyBorder="1" applyFont="1" applyNumberFormat="1">
      <alignment vertical="bottom"/>
    </xf>
    <xf borderId="2" fillId="0" fontId="5" numFmtId="2" xfId="0" applyAlignment="1" applyBorder="1" applyFont="1" applyNumberFormat="1">
      <alignment horizontal="center" vertical="bottom"/>
    </xf>
    <xf borderId="5" fillId="0" fontId="5" numFmtId="2" xfId="0" applyAlignment="1" applyBorder="1" applyFont="1" applyNumberFormat="1">
      <alignment horizontal="center" vertical="bottom"/>
    </xf>
    <xf borderId="6" fillId="0" fontId="4" numFmtId="0" xfId="0" applyBorder="1" applyFont="1"/>
    <xf borderId="7" fillId="0" fontId="4" numFmtId="0" xfId="0" applyBorder="1" applyFont="1"/>
    <xf borderId="2" fillId="0" fontId="6" numFmtId="0" xfId="0" applyAlignment="1" applyBorder="1" applyFont="1">
      <alignment horizontal="center" vertical="bottom"/>
    </xf>
    <xf borderId="2" fillId="0" fontId="5" numFmtId="0" xfId="0" applyAlignment="1" applyBorder="1" applyFont="1">
      <alignment horizontal="right" vertical="bottom"/>
    </xf>
    <xf borderId="2" fillId="0" fontId="5" numFmtId="2" xfId="0" applyAlignment="1" applyBorder="1" applyFont="1" applyNumberFormat="1">
      <alignment horizontal="right" vertical="bottom"/>
    </xf>
    <xf borderId="2" fillId="3" fontId="3" numFmtId="0" xfId="0" applyAlignment="1" applyBorder="1" applyFont="1">
      <alignment vertical="bottom"/>
    </xf>
    <xf borderId="0" fillId="0" fontId="3" numFmtId="2" xfId="0" applyAlignment="1" applyFont="1" applyNumberFormat="1">
      <alignment vertical="bottom"/>
    </xf>
    <xf borderId="2" fillId="2" fontId="3" numFmtId="0" xfId="0" applyAlignment="1" applyBorder="1" applyFont="1">
      <alignment vertical="bottom"/>
    </xf>
    <xf borderId="2" fillId="2" fontId="2" numFmtId="0" xfId="0" applyAlignment="1" applyBorder="1" applyFont="1">
      <alignment horizontal="center" vertical="bottom"/>
    </xf>
    <xf borderId="2" fillId="2" fontId="2" numFmtId="2" xfId="0" applyAlignment="1" applyBorder="1" applyFont="1" applyNumberFormat="1">
      <alignment horizontal="center" vertical="bottom"/>
    </xf>
    <xf borderId="2" fillId="2" fontId="3" numFmtId="0" xfId="0" applyBorder="1" applyFont="1"/>
    <xf borderId="2" fillId="2" fontId="1" numFmtId="0" xfId="0" applyAlignment="1" applyBorder="1" applyFont="1">
      <alignment horizontal="center" vertical="bottom"/>
    </xf>
    <xf borderId="2" fillId="2" fontId="2" numFmtId="164" xfId="0" applyAlignment="1" applyBorder="1" applyFont="1" applyNumberFormat="1">
      <alignment horizontal="center" vertical="bottom"/>
    </xf>
    <xf borderId="2" fillId="2" fontId="2" numFmtId="0" xfId="0" applyAlignment="1" applyBorder="1" applyFont="1">
      <alignment horizontal="center" shrinkToFit="0" wrapText="1"/>
    </xf>
    <xf borderId="2" fillId="2" fontId="2" numFmtId="0" xfId="0" applyAlignment="1" applyBorder="1" applyFont="1">
      <alignment horizontal="center" shrinkToFit="0" vertical="bottom" wrapText="1"/>
    </xf>
    <xf borderId="1" fillId="0" fontId="5" numFmtId="0" xfId="0" applyAlignment="1" applyBorder="1" applyFont="1">
      <alignment horizontal="center" vertical="bottom"/>
    </xf>
    <xf borderId="2" fillId="0" fontId="5" numFmtId="1" xfId="0" applyAlignment="1" applyBorder="1" applyFont="1" applyNumberFormat="1">
      <alignment horizontal="center" vertical="bottom"/>
    </xf>
    <xf borderId="2" fillId="2" fontId="2" numFmtId="0" xfId="0" applyAlignment="1" applyBorder="1" applyFont="1">
      <alignment vertical="bottom"/>
    </xf>
    <xf borderId="2" fillId="2" fontId="2" numFmtId="1" xfId="0" applyAlignment="1" applyBorder="1" applyFont="1" applyNumberFormat="1">
      <alignment horizontal="center" vertical="bottom"/>
    </xf>
    <xf borderId="1" fillId="0" fontId="5" numFmtId="0" xfId="0" applyAlignment="1" applyBorder="1" applyFont="1">
      <alignment vertical="bottom"/>
    </xf>
    <xf borderId="2" fillId="0" fontId="5" numFmtId="0" xfId="0" applyAlignment="1" applyBorder="1" applyFont="1">
      <alignment horizontal="center" shrinkToFit="0" vertical="bottom" wrapText="0"/>
    </xf>
    <xf borderId="0" fillId="0" fontId="3" numFmtId="0" xfId="0" applyFont="1"/>
    <xf borderId="2" fillId="0" fontId="3" numFmtId="0" xfId="0" applyBorder="1" applyFont="1"/>
    <xf borderId="0" fillId="0" fontId="3" numFmtId="1" xfId="0" applyAlignment="1" applyFont="1" applyNumberFormat="1">
      <alignment vertical="bottom"/>
    </xf>
    <xf borderId="2" fillId="2" fontId="1" numFmtId="2" xfId="0" applyAlignment="1" applyBorder="1" applyFont="1" applyNumberFormat="1">
      <alignment horizontal="center" vertical="bottom"/>
    </xf>
    <xf borderId="2" fillId="2" fontId="1" numFmtId="1" xfId="0" applyAlignment="1" applyBorder="1" applyFont="1" applyNumberFormat="1">
      <alignment horizontal="center" vertical="bottom"/>
    </xf>
    <xf borderId="2" fillId="2" fontId="2" numFmtId="0" xfId="0" applyAlignment="1" applyBorder="1" applyFont="1">
      <alignment horizontal="center"/>
    </xf>
    <xf borderId="2" fillId="2" fontId="2" numFmtId="164" xfId="0" applyAlignment="1" applyBorder="1" applyFont="1" applyNumberFormat="1">
      <alignment horizontal="center" shrinkToFit="0" wrapText="1"/>
    </xf>
    <xf borderId="0" fillId="2" fontId="2" numFmtId="0" xfId="0" applyAlignment="1" applyFont="1">
      <alignment horizontal="center"/>
    </xf>
    <xf borderId="0" fillId="0" fontId="5" numFmtId="0" xfId="0" applyAlignment="1" applyFont="1">
      <alignment horizontal="right" vertical="bottom"/>
    </xf>
    <xf borderId="0" fillId="2" fontId="3" numFmtId="164" xfId="0" applyAlignment="1" applyFont="1" applyNumberFormat="1">
      <alignment vertical="bottom"/>
    </xf>
    <xf borderId="0" fillId="0" fontId="3" numFmtId="164" xfId="0" applyAlignment="1" applyFont="1" applyNumberFormat="1">
      <alignment vertical="bottom"/>
    </xf>
    <xf borderId="2" fillId="2" fontId="3" numFmtId="164" xfId="0" applyAlignment="1" applyBorder="1" applyFont="1" applyNumberFormat="1">
      <alignment vertical="bottom"/>
    </xf>
    <xf borderId="2" fillId="2" fontId="2" numFmtId="164" xfId="0" applyAlignment="1" applyBorder="1" applyFont="1" applyNumberFormat="1">
      <alignment horizontal="right" vertical="bottom"/>
    </xf>
    <xf borderId="2" fillId="0" fontId="3" numFmtId="164" xfId="0" applyAlignment="1" applyBorder="1" applyFont="1" applyNumberFormat="1">
      <alignment vertical="bottom"/>
    </xf>
    <xf borderId="2" fillId="2" fontId="2" numFmtId="0" xfId="0" applyAlignment="1" applyBorder="1" applyFont="1">
      <alignment horizontal="right" vertical="bottom"/>
    </xf>
    <xf borderId="0" fillId="0" fontId="5" numFmtId="0" xfId="0" applyAlignment="1" applyFont="1">
      <alignment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sheetData>
    <row r="1">
      <c r="A1" s="1" t="s">
        <v>0</v>
      </c>
      <c r="B1" s="2" t="s">
        <v>1</v>
      </c>
      <c r="C1" s="3" t="s">
        <v>2</v>
      </c>
      <c r="D1" s="2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4"/>
      <c r="J1" s="4"/>
      <c r="K1" s="5"/>
      <c r="L1" s="2" t="s">
        <v>8</v>
      </c>
      <c r="M1" s="2" t="s">
        <v>9</v>
      </c>
      <c r="N1" s="2" t="s">
        <v>10</v>
      </c>
      <c r="O1" s="2" t="s">
        <v>11</v>
      </c>
      <c r="P1" s="4"/>
      <c r="Q1" s="4"/>
      <c r="R1" s="4"/>
      <c r="S1" s="4"/>
    </row>
    <row r="2">
      <c r="B2" s="6"/>
      <c r="C2" s="6"/>
      <c r="D2" s="6"/>
      <c r="E2" s="6"/>
      <c r="F2" s="6"/>
      <c r="G2" s="6"/>
      <c r="H2" s="6"/>
      <c r="I2" s="4"/>
      <c r="J2" s="4"/>
      <c r="K2" s="5"/>
      <c r="L2" s="6"/>
      <c r="M2" s="6"/>
      <c r="N2" s="6"/>
      <c r="O2" s="6"/>
      <c r="P2" s="4"/>
      <c r="Q2" s="4"/>
      <c r="R2" s="4"/>
      <c r="S2" s="4"/>
    </row>
    <row r="3">
      <c r="B3" s="6"/>
      <c r="C3" s="6"/>
      <c r="D3" s="6"/>
      <c r="E3" s="6"/>
      <c r="F3" s="6"/>
      <c r="G3" s="6"/>
      <c r="H3" s="6"/>
      <c r="I3" s="4"/>
      <c r="J3" s="5"/>
      <c r="K3" s="5"/>
      <c r="L3" s="7"/>
      <c r="M3" s="7"/>
      <c r="N3" s="7"/>
      <c r="O3" s="7"/>
      <c r="P3" s="4"/>
      <c r="Q3" s="4"/>
      <c r="R3" s="4"/>
      <c r="S3" s="4"/>
    </row>
    <row r="4">
      <c r="B4" s="7"/>
      <c r="C4" s="7"/>
      <c r="D4" s="7"/>
      <c r="E4" s="7"/>
      <c r="F4" s="7"/>
      <c r="G4" s="7"/>
      <c r="H4" s="7"/>
      <c r="I4" s="5"/>
      <c r="J4" s="3" t="s">
        <v>12</v>
      </c>
      <c r="K4" s="8" t="s">
        <v>13</v>
      </c>
      <c r="L4" s="8">
        <v>1333.9</v>
      </c>
      <c r="M4" s="8">
        <v>559.936</v>
      </c>
      <c r="N4" s="8">
        <v>552.929</v>
      </c>
      <c r="O4" s="8">
        <v>753.235</v>
      </c>
      <c r="P4" s="4"/>
      <c r="Q4" s="4"/>
      <c r="R4" s="4"/>
      <c r="S4" s="4"/>
    </row>
    <row r="5">
      <c r="A5" s="9">
        <v>1.0</v>
      </c>
      <c r="B5" s="10">
        <v>1.0</v>
      </c>
      <c r="C5" s="10">
        <v>1333.9</v>
      </c>
      <c r="D5" s="11">
        <v>1004.0</v>
      </c>
      <c r="E5" s="12">
        <v>631.25</v>
      </c>
      <c r="F5" s="12">
        <v>8.24</v>
      </c>
      <c r="G5" s="12">
        <v>5.91</v>
      </c>
      <c r="H5" s="12">
        <v>12.89</v>
      </c>
      <c r="I5" s="13"/>
      <c r="J5" s="6"/>
      <c r="K5" s="8" t="s">
        <v>14</v>
      </c>
      <c r="L5" s="14">
        <v>8336.875</v>
      </c>
      <c r="M5" s="14">
        <v>3499.6</v>
      </c>
      <c r="N5" s="14">
        <v>3455.80625</v>
      </c>
      <c r="O5" s="14">
        <v>4707.71875</v>
      </c>
      <c r="P5" s="4"/>
      <c r="Q5" s="4"/>
      <c r="R5" s="4"/>
      <c r="S5" s="4"/>
    </row>
    <row r="6">
      <c r="A6" s="9">
        <v>2.0</v>
      </c>
      <c r="B6" s="10"/>
      <c r="C6" s="10"/>
      <c r="D6" s="11">
        <v>1006.0</v>
      </c>
      <c r="E6" s="12">
        <v>1025.0</v>
      </c>
      <c r="F6" s="12">
        <v>10.32</v>
      </c>
      <c r="G6" s="12">
        <v>9.59</v>
      </c>
      <c r="H6" s="12">
        <v>11.32</v>
      </c>
      <c r="I6" s="13"/>
      <c r="J6" s="6"/>
      <c r="K6" s="8" t="s">
        <v>15</v>
      </c>
      <c r="L6" s="14">
        <v>11.0</v>
      </c>
      <c r="M6" s="14">
        <v>7.0</v>
      </c>
      <c r="N6" s="14">
        <v>6.0</v>
      </c>
      <c r="O6" s="14">
        <v>10.0</v>
      </c>
      <c r="P6" s="4"/>
      <c r="Q6" s="4"/>
      <c r="R6" s="4"/>
      <c r="S6" s="4"/>
    </row>
    <row r="7">
      <c r="A7" s="9">
        <v>3.0</v>
      </c>
      <c r="B7" s="10"/>
      <c r="C7" s="10"/>
      <c r="D7" s="11">
        <v>1007.0</v>
      </c>
      <c r="E7" s="12">
        <v>1006.25</v>
      </c>
      <c r="F7" s="12">
        <v>9.47</v>
      </c>
      <c r="G7" s="12">
        <v>10.49</v>
      </c>
      <c r="H7" s="12">
        <v>10.95</v>
      </c>
      <c r="I7" s="13"/>
      <c r="J7" s="6"/>
      <c r="K7" s="8" t="s">
        <v>16</v>
      </c>
      <c r="L7" s="8">
        <v>6310161.740056818</v>
      </c>
      <c r="M7" s="8">
        <v>1746100.4228571428</v>
      </c>
      <c r="N7" s="8">
        <v>1986977.0000065106</v>
      </c>
      <c r="O7" s="8">
        <v>2211553.8641601563</v>
      </c>
      <c r="P7" s="4"/>
      <c r="Q7" s="4"/>
      <c r="R7" s="4"/>
      <c r="S7" s="4"/>
    </row>
    <row r="8">
      <c r="A8" s="9">
        <v>4.0</v>
      </c>
      <c r="B8" s="10"/>
      <c r="C8" s="10"/>
      <c r="D8" s="11">
        <v>1018.0</v>
      </c>
      <c r="E8" s="12">
        <v>550.0</v>
      </c>
      <c r="F8" s="12">
        <v>9.62</v>
      </c>
      <c r="G8" s="12">
        <v>6.34</v>
      </c>
      <c r="H8" s="12">
        <v>14.92</v>
      </c>
      <c r="I8" s="13"/>
      <c r="J8" s="6"/>
      <c r="K8" s="8" t="s">
        <v>17</v>
      </c>
      <c r="L8" s="14">
        <v>14.095189090909091</v>
      </c>
      <c r="M8" s="14">
        <v>0.05469047619047617</v>
      </c>
      <c r="N8" s="14">
        <v>0.1707866666666667</v>
      </c>
      <c r="O8" s="14">
        <v>0.009782222222222223</v>
      </c>
      <c r="P8" s="4"/>
      <c r="Q8" s="4"/>
      <c r="R8" s="4"/>
      <c r="S8" s="4"/>
    </row>
    <row r="9">
      <c r="A9" s="9">
        <v>5.0</v>
      </c>
      <c r="B9" s="10"/>
      <c r="C9" s="10"/>
      <c r="D9" s="11">
        <v>2003.0</v>
      </c>
      <c r="E9" s="12">
        <v>356.25</v>
      </c>
      <c r="F9" s="12">
        <v>1.96</v>
      </c>
      <c r="G9" s="12">
        <v>7.29</v>
      </c>
      <c r="H9" s="12">
        <v>8.38</v>
      </c>
      <c r="I9" s="13"/>
      <c r="J9" s="6"/>
      <c r="K9" s="8" t="s">
        <v>18</v>
      </c>
      <c r="L9" s="14">
        <v>42677.221022727266</v>
      </c>
      <c r="M9" s="14">
        <v>2684.6931428571424</v>
      </c>
      <c r="N9" s="14">
        <v>2511.219208333333</v>
      </c>
      <c r="O9" s="14">
        <v>583.7571250000001</v>
      </c>
      <c r="P9" s="4"/>
      <c r="Q9" s="4"/>
      <c r="R9" s="4"/>
      <c r="S9" s="4"/>
    </row>
    <row r="10">
      <c r="A10" s="9">
        <v>6.0</v>
      </c>
      <c r="B10" s="10"/>
      <c r="C10" s="10"/>
      <c r="D10" s="11">
        <v>2007.0</v>
      </c>
      <c r="E10" s="12">
        <v>606.25</v>
      </c>
      <c r="F10" s="12">
        <v>5.39</v>
      </c>
      <c r="G10" s="12">
        <v>9.41</v>
      </c>
      <c r="H10" s="12">
        <v>10.64</v>
      </c>
      <c r="I10" s="13"/>
      <c r="J10" s="7"/>
      <c r="K10" s="8" t="s">
        <v>19</v>
      </c>
      <c r="L10" s="8">
        <v>8.906043274987306E7</v>
      </c>
      <c r="M10" s="14">
        <v>95686.45839292514</v>
      </c>
      <c r="N10" s="14">
        <v>339939.38420452864</v>
      </c>
      <c r="O10" s="14">
        <v>21679.96330660113</v>
      </c>
      <c r="P10" s="4"/>
      <c r="Q10" s="4"/>
      <c r="R10" s="4"/>
      <c r="S10" s="4"/>
    </row>
    <row r="11">
      <c r="A11" s="9">
        <v>7.0</v>
      </c>
      <c r="B11" s="10"/>
      <c r="C11" s="10"/>
      <c r="D11" s="11">
        <v>2012.0</v>
      </c>
      <c r="E11" s="12">
        <v>225.0</v>
      </c>
      <c r="F11" s="12">
        <v>0.79</v>
      </c>
      <c r="G11" s="12">
        <v>6.31</v>
      </c>
      <c r="H11" s="12">
        <v>6.67</v>
      </c>
      <c r="I11" s="13"/>
      <c r="J11" s="3" t="s">
        <v>20</v>
      </c>
      <c r="K11" s="8" t="s">
        <v>21</v>
      </c>
      <c r="L11" s="15">
        <v>48456.89049891774</v>
      </c>
      <c r="M11" s="16"/>
      <c r="N11" s="16"/>
      <c r="O11" s="17"/>
      <c r="P11" s="4"/>
      <c r="Q11" s="4"/>
      <c r="R11" s="4"/>
      <c r="S11" s="4"/>
    </row>
    <row r="12">
      <c r="A12" s="9">
        <v>8.0</v>
      </c>
      <c r="B12" s="10"/>
      <c r="C12" s="10"/>
      <c r="D12" s="11">
        <v>2017.0</v>
      </c>
      <c r="E12" s="12">
        <v>343.75</v>
      </c>
      <c r="F12" s="12">
        <v>5.34</v>
      </c>
      <c r="G12" s="12">
        <v>13.62</v>
      </c>
      <c r="H12" s="12">
        <v>14.07</v>
      </c>
      <c r="I12" s="13"/>
      <c r="J12" s="6"/>
      <c r="K12" s="8" t="s">
        <v>22</v>
      </c>
      <c r="L12" s="15">
        <v>8.95177385557771E7</v>
      </c>
      <c r="M12" s="16"/>
      <c r="N12" s="16"/>
      <c r="O12" s="17"/>
      <c r="P12" s="4"/>
      <c r="Q12" s="4"/>
      <c r="R12" s="4"/>
      <c r="S12" s="4"/>
    </row>
    <row r="13">
      <c r="A13" s="9">
        <v>9.0</v>
      </c>
      <c r="B13" s="10"/>
      <c r="C13" s="10"/>
      <c r="D13" s="11">
        <v>2020.0</v>
      </c>
      <c r="E13" s="12">
        <v>387.5</v>
      </c>
      <c r="F13" s="12">
        <v>2.72</v>
      </c>
      <c r="G13" s="12">
        <v>9.4</v>
      </c>
      <c r="H13" s="12">
        <v>9.46</v>
      </c>
      <c r="I13" s="13"/>
      <c r="J13" s="6"/>
      <c r="K13" s="8" t="s">
        <v>23</v>
      </c>
      <c r="L13" s="15">
        <v>20000.0</v>
      </c>
      <c r="M13" s="16"/>
      <c r="N13" s="16"/>
      <c r="O13" s="17"/>
      <c r="P13" s="4"/>
      <c r="Q13" s="4"/>
      <c r="R13" s="4"/>
      <c r="S13" s="4"/>
    </row>
    <row r="14">
      <c r="A14" s="9">
        <v>10.0</v>
      </c>
      <c r="B14" s="10"/>
      <c r="C14" s="10"/>
      <c r="D14" s="11">
        <v>3009.0</v>
      </c>
      <c r="E14" s="12">
        <v>281.25</v>
      </c>
      <c r="F14" s="12">
        <v>1.48</v>
      </c>
      <c r="G14" s="12">
        <v>7.94</v>
      </c>
      <c r="H14" s="12">
        <v>8.19</v>
      </c>
      <c r="I14" s="13"/>
      <c r="J14" s="6"/>
      <c r="K14" s="8" t="s">
        <v>24</v>
      </c>
      <c r="L14" s="15">
        <v>2.4228445249458868</v>
      </c>
      <c r="M14" s="16"/>
      <c r="N14" s="16"/>
      <c r="O14" s="17"/>
      <c r="P14" s="4"/>
      <c r="Q14" s="4"/>
      <c r="R14" s="4"/>
      <c r="S14" s="4"/>
    </row>
    <row r="15">
      <c r="A15" s="9">
        <v>11.0</v>
      </c>
      <c r="B15" s="10"/>
      <c r="C15" s="10"/>
      <c r="D15" s="11">
        <v>3042.0</v>
      </c>
      <c r="E15" s="12">
        <v>218.75</v>
      </c>
      <c r="F15" s="12">
        <v>0.98</v>
      </c>
      <c r="G15" s="12">
        <v>7.25</v>
      </c>
      <c r="H15" s="12">
        <v>7.54</v>
      </c>
      <c r="I15" s="13"/>
      <c r="J15" s="7"/>
      <c r="K15" s="8" t="s">
        <v>25</v>
      </c>
      <c r="L15" s="15">
        <v>0.22379434638944276</v>
      </c>
      <c r="M15" s="16"/>
      <c r="N15" s="16"/>
      <c r="O15" s="17"/>
      <c r="P15" s="4"/>
      <c r="Q15" s="4"/>
      <c r="R15" s="4"/>
      <c r="S15" s="4"/>
    </row>
    <row r="16">
      <c r="A16" s="9">
        <v>12.0</v>
      </c>
      <c r="B16" s="18">
        <v>2.0</v>
      </c>
      <c r="C16" s="18">
        <v>559.936</v>
      </c>
      <c r="D16" s="8">
        <v>1002.0</v>
      </c>
      <c r="E16" s="14">
        <v>181.25</v>
      </c>
      <c r="F16" s="14">
        <v>0.74</v>
      </c>
      <c r="G16" s="14">
        <v>6.8</v>
      </c>
      <c r="H16" s="14">
        <v>7.19</v>
      </c>
      <c r="I16" s="13"/>
      <c r="J16" s="3" t="s">
        <v>20</v>
      </c>
      <c r="K16" s="8" t="s">
        <v>26</v>
      </c>
      <c r="L16" s="15">
        <v>30.308247840148383</v>
      </c>
      <c r="M16" s="16"/>
      <c r="N16" s="16"/>
      <c r="O16" s="17"/>
      <c r="P16" s="4"/>
      <c r="Q16" s="4"/>
      <c r="R16" s="4"/>
      <c r="S16" s="4"/>
    </row>
    <row r="17">
      <c r="A17" s="9">
        <v>13.0</v>
      </c>
      <c r="B17" s="18"/>
      <c r="C17" s="18"/>
      <c r="D17" s="8">
        <v>1026.0</v>
      </c>
      <c r="E17" s="14">
        <v>200.0</v>
      </c>
      <c r="F17" s="14">
        <v>1.18</v>
      </c>
      <c r="G17" s="14">
        <v>5.72</v>
      </c>
      <c r="H17" s="14">
        <v>8.67</v>
      </c>
      <c r="I17" s="13"/>
      <c r="J17" s="6"/>
      <c r="K17" s="8" t="s">
        <v>27</v>
      </c>
      <c r="L17" s="19">
        <v>6310161.740056818</v>
      </c>
      <c r="M17" s="20">
        <v>1746100.4228571428</v>
      </c>
      <c r="N17" s="20">
        <v>1986977.0000065106</v>
      </c>
      <c r="O17" s="20">
        <v>2211553.8641601563</v>
      </c>
      <c r="P17" s="4"/>
      <c r="Q17" s="4"/>
      <c r="R17" s="4"/>
      <c r="S17" s="4"/>
    </row>
    <row r="18">
      <c r="A18" s="9">
        <v>14.0</v>
      </c>
      <c r="B18" s="18"/>
      <c r="C18" s="18"/>
      <c r="D18" s="8">
        <v>1028.0</v>
      </c>
      <c r="E18" s="14">
        <v>137.5</v>
      </c>
      <c r="F18" s="14">
        <v>0.76</v>
      </c>
      <c r="G18" s="14">
        <v>8.02</v>
      </c>
      <c r="H18" s="14">
        <v>8.41</v>
      </c>
      <c r="I18" s="13"/>
      <c r="J18" s="6"/>
      <c r="K18" s="8" t="s">
        <v>28</v>
      </c>
      <c r="L18" s="15">
        <v>1.0218291943933606</v>
      </c>
      <c r="M18" s="16"/>
      <c r="N18" s="16"/>
      <c r="O18" s="17"/>
      <c r="P18" s="4"/>
      <c r="Q18" s="4"/>
      <c r="R18" s="4"/>
      <c r="S18" s="4"/>
    </row>
    <row r="19">
      <c r="A19" s="9">
        <v>15.0</v>
      </c>
      <c r="B19" s="18"/>
      <c r="C19" s="18"/>
      <c r="D19" s="8">
        <v>2013.0</v>
      </c>
      <c r="E19" s="14">
        <v>168.75</v>
      </c>
      <c r="F19" s="14">
        <v>0.55</v>
      </c>
      <c r="G19" s="14">
        <v>6.27</v>
      </c>
      <c r="H19" s="14">
        <v>6.42</v>
      </c>
      <c r="I19" s="13"/>
      <c r="J19" s="7"/>
      <c r="K19" s="8" t="s">
        <v>29</v>
      </c>
      <c r="L19" s="15">
        <v>42.17477365437565</v>
      </c>
      <c r="M19" s="16"/>
      <c r="N19" s="16"/>
      <c r="O19" s="17"/>
      <c r="P19" s="4"/>
      <c r="Q19" s="4"/>
      <c r="R19" s="4"/>
      <c r="S19" s="4"/>
    </row>
    <row r="20">
      <c r="A20" s="9">
        <v>16.0</v>
      </c>
      <c r="B20" s="18"/>
      <c r="C20" s="18"/>
      <c r="D20" s="8">
        <v>3004.0</v>
      </c>
      <c r="E20" s="14">
        <v>131.25</v>
      </c>
      <c r="F20" s="14">
        <v>0.52</v>
      </c>
      <c r="G20" s="14">
        <v>6.56</v>
      </c>
      <c r="H20" s="14">
        <v>7.1</v>
      </c>
      <c r="I20" s="13"/>
      <c r="J20" s="3" t="s">
        <v>30</v>
      </c>
      <c r="K20" s="18" t="s">
        <v>31</v>
      </c>
      <c r="L20" s="14"/>
      <c r="M20" s="14"/>
      <c r="N20" s="14"/>
      <c r="O20" s="14"/>
      <c r="P20" s="4"/>
      <c r="Q20" s="4"/>
      <c r="R20" s="4"/>
      <c r="S20" s="4"/>
    </row>
    <row r="21">
      <c r="A21" s="9">
        <v>17.0</v>
      </c>
      <c r="B21" s="18"/>
      <c r="C21" s="18"/>
      <c r="D21" s="8">
        <v>4002.0</v>
      </c>
      <c r="E21" s="14">
        <v>200.0</v>
      </c>
      <c r="F21" s="14">
        <v>0.66</v>
      </c>
      <c r="G21" s="14">
        <v>6.21</v>
      </c>
      <c r="H21" s="14">
        <v>6.49</v>
      </c>
      <c r="I21" s="13"/>
      <c r="J21" s="6"/>
      <c r="K21" s="18" t="s">
        <v>32</v>
      </c>
      <c r="L21" s="14"/>
      <c r="M21" s="14"/>
      <c r="N21" s="14"/>
      <c r="O21" s="14"/>
      <c r="P21" s="4"/>
      <c r="Q21" s="4"/>
      <c r="R21" s="4"/>
      <c r="S21" s="4"/>
    </row>
    <row r="22">
      <c r="A22" s="9">
        <v>18.0</v>
      </c>
      <c r="B22" s="5"/>
      <c r="C22" s="5"/>
      <c r="D22" s="8">
        <v>4010.0</v>
      </c>
      <c r="E22" s="14">
        <v>143.75</v>
      </c>
      <c r="F22" s="14">
        <v>0.96</v>
      </c>
      <c r="G22" s="14">
        <v>3.93</v>
      </c>
      <c r="H22" s="14">
        <v>9.22</v>
      </c>
      <c r="I22" s="13"/>
      <c r="J22" s="6"/>
      <c r="K22" s="18" t="s">
        <v>33</v>
      </c>
      <c r="L22" s="14"/>
      <c r="M22" s="14"/>
      <c r="N22" s="14"/>
      <c r="O22" s="14"/>
      <c r="P22" s="4"/>
      <c r="Q22" s="4"/>
      <c r="R22" s="4"/>
      <c r="S22" s="4"/>
    </row>
    <row r="23">
      <c r="A23" s="9">
        <v>19.0</v>
      </c>
      <c r="B23" s="10">
        <v>3.0</v>
      </c>
      <c r="C23" s="10">
        <v>552.929</v>
      </c>
      <c r="D23" s="11">
        <v>1025.0</v>
      </c>
      <c r="E23" s="12">
        <v>112.5</v>
      </c>
      <c r="F23" s="12">
        <v>0.87</v>
      </c>
      <c r="G23" s="12">
        <v>4.3</v>
      </c>
      <c r="H23" s="12">
        <v>9.91</v>
      </c>
      <c r="I23" s="13"/>
      <c r="J23" s="7"/>
      <c r="K23" s="18" t="s">
        <v>34</v>
      </c>
      <c r="L23" s="14"/>
      <c r="M23" s="14"/>
      <c r="N23" s="14"/>
      <c r="O23" s="14"/>
      <c r="P23" s="4"/>
      <c r="Q23" s="4"/>
      <c r="R23" s="4"/>
      <c r="S23" s="4"/>
    </row>
    <row r="24">
      <c r="A24" s="9">
        <v>20.0</v>
      </c>
      <c r="B24" s="21"/>
      <c r="C24" s="21"/>
      <c r="D24" s="11">
        <v>1029.0</v>
      </c>
      <c r="E24" s="12">
        <v>125.0</v>
      </c>
      <c r="F24" s="12">
        <v>1.05</v>
      </c>
      <c r="G24" s="12">
        <v>3.43</v>
      </c>
      <c r="H24" s="12">
        <v>10.37</v>
      </c>
      <c r="I24" s="13"/>
      <c r="J24" s="3" t="s">
        <v>35</v>
      </c>
      <c r="K24" s="8" t="s">
        <v>36</v>
      </c>
      <c r="L24" s="14"/>
      <c r="M24" s="14"/>
      <c r="N24" s="14"/>
      <c r="O24" s="14"/>
      <c r="P24" s="4"/>
      <c r="Q24" s="4"/>
      <c r="R24" s="4"/>
      <c r="S24" s="4"/>
    </row>
    <row r="25">
      <c r="A25" s="9">
        <v>21.0</v>
      </c>
      <c r="B25" s="10"/>
      <c r="C25" s="10"/>
      <c r="D25" s="11">
        <v>1031.0</v>
      </c>
      <c r="E25" s="12">
        <v>125.0</v>
      </c>
      <c r="F25" s="12">
        <v>1.31</v>
      </c>
      <c r="G25" s="12">
        <v>2.95</v>
      </c>
      <c r="H25" s="12">
        <v>11.57</v>
      </c>
      <c r="I25" s="13"/>
      <c r="J25" s="6"/>
      <c r="K25" s="8" t="s">
        <v>37</v>
      </c>
      <c r="L25" s="14"/>
      <c r="M25" s="14"/>
      <c r="N25" s="14"/>
      <c r="O25" s="14"/>
      <c r="P25" s="4"/>
      <c r="Q25" s="4"/>
      <c r="R25" s="4"/>
      <c r="S25" s="4"/>
    </row>
    <row r="26">
      <c r="A26" s="9">
        <v>22.0</v>
      </c>
      <c r="B26" s="10"/>
      <c r="C26" s="10"/>
      <c r="D26" s="11">
        <v>2026.0</v>
      </c>
      <c r="E26" s="12">
        <v>93.75</v>
      </c>
      <c r="F26" s="12">
        <v>0.29</v>
      </c>
      <c r="G26" s="12">
        <v>6.14</v>
      </c>
      <c r="H26" s="12">
        <v>6.28</v>
      </c>
      <c r="I26" s="13"/>
      <c r="J26" s="7"/>
      <c r="K26" s="8" t="s">
        <v>38</v>
      </c>
      <c r="L26" s="14"/>
      <c r="M26" s="14"/>
      <c r="N26" s="14"/>
      <c r="O26" s="14"/>
      <c r="P26" s="4"/>
      <c r="Q26" s="4"/>
      <c r="R26" s="4"/>
      <c r="S26" s="4"/>
    </row>
    <row r="27">
      <c r="A27" s="9">
        <v>23.0</v>
      </c>
      <c r="B27" s="10"/>
      <c r="C27" s="10"/>
      <c r="D27" s="11">
        <v>2037.0</v>
      </c>
      <c r="E27" s="12">
        <v>100.0</v>
      </c>
      <c r="F27" s="12">
        <v>0.49</v>
      </c>
      <c r="G27" s="12">
        <v>7.27</v>
      </c>
      <c r="H27" s="12">
        <v>7.89</v>
      </c>
      <c r="I27" s="22"/>
      <c r="J27" s="4"/>
      <c r="K27" s="4"/>
      <c r="L27" s="4"/>
      <c r="M27" s="4"/>
      <c r="N27" s="4"/>
      <c r="O27" s="4"/>
      <c r="P27" s="4"/>
      <c r="Q27" s="4"/>
      <c r="R27" s="4"/>
      <c r="S27" s="4"/>
    </row>
    <row r="28">
      <c r="A28" s="9">
        <v>24.0</v>
      </c>
      <c r="B28" s="10"/>
      <c r="C28" s="10"/>
      <c r="D28" s="11">
        <v>4011.0</v>
      </c>
      <c r="E28" s="12">
        <v>112.5</v>
      </c>
      <c r="F28" s="12">
        <v>0.35</v>
      </c>
      <c r="G28" s="12">
        <v>6.57</v>
      </c>
      <c r="H28" s="12">
        <v>6.26</v>
      </c>
      <c r="I28" s="22"/>
      <c r="J28" s="4"/>
      <c r="K28" s="4" t="s">
        <v>39</v>
      </c>
      <c r="L28" s="4"/>
      <c r="M28" s="4"/>
      <c r="N28" s="4"/>
      <c r="O28" s="4"/>
    </row>
    <row r="29">
      <c r="A29" s="9">
        <v>25.0</v>
      </c>
      <c r="B29" s="18">
        <v>4.0</v>
      </c>
      <c r="C29" s="18">
        <v>753.235</v>
      </c>
      <c r="D29" s="8">
        <v>1003.0</v>
      </c>
      <c r="E29" s="14">
        <v>87.5</v>
      </c>
      <c r="F29" s="14">
        <v>0.34</v>
      </c>
      <c r="G29" s="14">
        <v>7.55</v>
      </c>
      <c r="H29" s="14">
        <v>7.03</v>
      </c>
      <c r="I29" s="22"/>
      <c r="J29" s="4"/>
      <c r="K29" s="4"/>
      <c r="L29" s="4"/>
      <c r="M29" s="4"/>
      <c r="N29" s="4"/>
      <c r="O29" s="4"/>
      <c r="P29" s="4"/>
      <c r="Q29" s="4"/>
      <c r="R29" s="4"/>
      <c r="S29" s="4"/>
    </row>
    <row r="30">
      <c r="A30" s="9">
        <v>26.0</v>
      </c>
      <c r="B30" s="5"/>
      <c r="C30" s="5"/>
      <c r="D30" s="8">
        <v>2029.0</v>
      </c>
      <c r="E30" s="14">
        <v>37.5</v>
      </c>
      <c r="F30" s="14">
        <v>0.11</v>
      </c>
      <c r="G30" s="14">
        <v>5.99</v>
      </c>
      <c r="H30" s="14">
        <v>6.05</v>
      </c>
      <c r="I30" s="22"/>
      <c r="J30" s="4"/>
      <c r="K30" s="4"/>
      <c r="L30" s="4"/>
      <c r="M30" s="4"/>
      <c r="N30" s="4"/>
      <c r="O30" s="4"/>
      <c r="P30" s="4"/>
      <c r="Q30" s="4"/>
      <c r="R30" s="4"/>
      <c r="S30" s="4"/>
    </row>
    <row r="31">
      <c r="A31" s="9">
        <v>27.0</v>
      </c>
      <c r="B31" s="18"/>
      <c r="C31" s="18"/>
      <c r="D31" s="8">
        <v>2035.0</v>
      </c>
      <c r="E31" s="14">
        <v>50.0</v>
      </c>
      <c r="F31" s="14">
        <v>0.14</v>
      </c>
      <c r="G31" s="14">
        <v>5.86</v>
      </c>
      <c r="H31" s="14">
        <v>5.91</v>
      </c>
      <c r="I31" s="22"/>
      <c r="J31" s="4"/>
      <c r="K31" s="4"/>
      <c r="L31" s="4"/>
      <c r="M31" s="4"/>
      <c r="N31" s="4"/>
      <c r="O31" s="4"/>
      <c r="P31" s="4"/>
      <c r="Q31" s="4"/>
      <c r="R31" s="4"/>
      <c r="S31" s="4"/>
    </row>
    <row r="32">
      <c r="A32" s="9">
        <v>28.0</v>
      </c>
      <c r="B32" s="18"/>
      <c r="C32" s="18"/>
      <c r="D32" s="8">
        <v>3039.0</v>
      </c>
      <c r="E32" s="14">
        <v>6.25</v>
      </c>
      <c r="F32" s="14">
        <v>0.02</v>
      </c>
      <c r="G32" s="14">
        <v>5.7</v>
      </c>
      <c r="H32" s="14">
        <v>5.7</v>
      </c>
      <c r="I32" s="22"/>
      <c r="J32" s="4"/>
      <c r="K32" s="4"/>
      <c r="L32" s="4"/>
      <c r="M32" s="4"/>
      <c r="N32" s="4"/>
      <c r="O32" s="4"/>
      <c r="P32" s="4"/>
      <c r="Q32" s="4"/>
      <c r="R32" s="4"/>
      <c r="S32" s="4"/>
    </row>
    <row r="33">
      <c r="A33" s="9">
        <v>29.0</v>
      </c>
      <c r="B33" s="18"/>
      <c r="C33" s="18"/>
      <c r="D33" s="8">
        <v>3063.0</v>
      </c>
      <c r="E33" s="14">
        <v>68.75</v>
      </c>
      <c r="F33" s="14">
        <v>0.24</v>
      </c>
      <c r="G33" s="14">
        <v>6.25</v>
      </c>
      <c r="H33" s="14">
        <v>6.64</v>
      </c>
      <c r="I33" s="22"/>
      <c r="J33" s="4"/>
      <c r="K33" s="4"/>
      <c r="L33" s="4"/>
      <c r="M33" s="4"/>
      <c r="N33" s="4"/>
      <c r="O33" s="4"/>
      <c r="P33" s="4"/>
      <c r="Q33" s="4"/>
      <c r="R33" s="4"/>
      <c r="S33" s="4"/>
    </row>
    <row r="34">
      <c r="A34" s="9">
        <v>30.0</v>
      </c>
      <c r="B34" s="18"/>
      <c r="C34" s="18"/>
      <c r="D34" s="8">
        <v>4009.0</v>
      </c>
      <c r="E34" s="14">
        <v>56.25</v>
      </c>
      <c r="F34" s="14">
        <v>0.13</v>
      </c>
      <c r="G34" s="14">
        <v>5.47</v>
      </c>
      <c r="H34" s="14">
        <v>5.4</v>
      </c>
      <c r="I34" s="22"/>
      <c r="J34" s="4"/>
      <c r="K34" s="4"/>
      <c r="L34" s="4"/>
      <c r="M34" s="4"/>
      <c r="N34" s="4"/>
      <c r="O34" s="4"/>
      <c r="P34" s="4"/>
      <c r="Q34" s="4"/>
      <c r="R34" s="4"/>
      <c r="S34" s="4"/>
    </row>
    <row r="35">
      <c r="A35" s="9">
        <v>31.0</v>
      </c>
      <c r="B35" s="5"/>
      <c r="C35" s="5"/>
      <c r="D35" s="8">
        <v>4014.0</v>
      </c>
      <c r="E35" s="14">
        <v>18.75</v>
      </c>
      <c r="F35" s="14">
        <v>0.04</v>
      </c>
      <c r="G35" s="14">
        <v>5.33</v>
      </c>
      <c r="H35" s="14">
        <v>5.36</v>
      </c>
      <c r="I35" s="22"/>
      <c r="J35" s="4"/>
      <c r="K35" s="4"/>
      <c r="L35" s="4"/>
      <c r="M35" s="4"/>
      <c r="N35" s="4"/>
      <c r="O35" s="4"/>
      <c r="P35" s="4"/>
      <c r="Q35" s="4"/>
      <c r="R35" s="4"/>
      <c r="S35" s="4"/>
    </row>
    <row r="36">
      <c r="A36" s="9">
        <v>32.0</v>
      </c>
      <c r="B36" s="5"/>
      <c r="C36" s="5"/>
      <c r="D36" s="8">
        <v>4016.0</v>
      </c>
      <c r="E36" s="14">
        <v>31.25</v>
      </c>
      <c r="F36" s="14">
        <v>0.08</v>
      </c>
      <c r="G36" s="14">
        <v>5.62</v>
      </c>
      <c r="H36" s="14">
        <v>5.69</v>
      </c>
      <c r="I36" s="22"/>
      <c r="J36" s="4"/>
      <c r="K36" s="4"/>
      <c r="L36" s="4"/>
      <c r="M36" s="4"/>
      <c r="N36" s="4"/>
      <c r="O36" s="4"/>
      <c r="P36" s="4"/>
      <c r="Q36" s="4"/>
      <c r="R36" s="4"/>
      <c r="S36" s="4"/>
    </row>
    <row r="37">
      <c r="A37" s="9">
        <v>33.0</v>
      </c>
      <c r="B37" s="5"/>
      <c r="C37" s="5"/>
      <c r="D37" s="8">
        <v>4017.0</v>
      </c>
      <c r="E37" s="14">
        <v>37.5</v>
      </c>
      <c r="F37" s="14">
        <v>0.1</v>
      </c>
      <c r="G37" s="14">
        <v>5.61</v>
      </c>
      <c r="H37" s="14">
        <v>5.7</v>
      </c>
      <c r="I37" s="22"/>
      <c r="J37" s="4"/>
      <c r="K37" s="4"/>
      <c r="L37" s="4"/>
      <c r="M37" s="4"/>
      <c r="N37" s="4"/>
      <c r="O37" s="4"/>
      <c r="P37" s="4"/>
      <c r="Q37" s="4"/>
      <c r="R37" s="4"/>
      <c r="S37" s="4"/>
    </row>
    <row r="38">
      <c r="A38" s="9">
        <v>34.0</v>
      </c>
      <c r="B38" s="5"/>
      <c r="C38" s="5"/>
      <c r="D38" s="8">
        <v>4018.0</v>
      </c>
      <c r="E38" s="14">
        <v>18.75</v>
      </c>
      <c r="F38" s="14">
        <v>0.04</v>
      </c>
      <c r="G38" s="14">
        <v>5.36</v>
      </c>
      <c r="H38" s="14">
        <v>5.37</v>
      </c>
      <c r="I38" s="22"/>
      <c r="J38" s="4"/>
      <c r="K38" s="4"/>
      <c r="L38" s="4"/>
      <c r="M38" s="4"/>
      <c r="N38" s="4"/>
      <c r="O38" s="4"/>
      <c r="P38" s="4"/>
      <c r="Q38" s="4"/>
      <c r="R38" s="4"/>
      <c r="S38" s="4"/>
    </row>
    <row r="39">
      <c r="A39" s="23"/>
      <c r="B39" s="24" t="s">
        <v>40</v>
      </c>
      <c r="C39" s="24">
        <v>3200.0000000000005</v>
      </c>
      <c r="D39" s="23"/>
      <c r="E39" s="25">
        <v>7875.0</v>
      </c>
      <c r="F39" s="25">
        <v>67.27999999999997</v>
      </c>
      <c r="G39" s="25">
        <v>226.46000000000006</v>
      </c>
      <c r="H39" s="25">
        <v>279.65999999999997</v>
      </c>
      <c r="I39" s="22"/>
      <c r="J39" s="4"/>
      <c r="K39" s="4"/>
      <c r="L39" s="4"/>
      <c r="M39" s="4"/>
      <c r="N39" s="4"/>
      <c r="O39" s="4"/>
      <c r="P39" s="4"/>
      <c r="Q39" s="4"/>
      <c r="R39" s="4"/>
      <c r="S39" s="4"/>
    </row>
    <row r="40">
      <c r="A40" s="23"/>
      <c r="B40" s="26"/>
      <c r="C40" s="27"/>
      <c r="D40" s="24" t="s">
        <v>41</v>
      </c>
      <c r="E40" s="28">
        <v>231.61764705882354</v>
      </c>
      <c r="F40" s="28">
        <v>1.978823529411764</v>
      </c>
      <c r="G40" s="28">
        <v>6.660588235294119</v>
      </c>
      <c r="H40" s="28">
        <v>8.225294117647058</v>
      </c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</row>
    <row r="41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</row>
    <row r="42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</row>
    <row r="43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</row>
    <row r="44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</row>
    <row r="4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</row>
  </sheetData>
  <mergeCells count="26">
    <mergeCell ref="A1:A4"/>
    <mergeCell ref="B1:B4"/>
    <mergeCell ref="C1:C4"/>
    <mergeCell ref="D1:D4"/>
    <mergeCell ref="E1:E4"/>
    <mergeCell ref="F1:F4"/>
    <mergeCell ref="G1:G4"/>
    <mergeCell ref="L11:O11"/>
    <mergeCell ref="L12:O12"/>
    <mergeCell ref="L13:O13"/>
    <mergeCell ref="L14:O14"/>
    <mergeCell ref="J11:J15"/>
    <mergeCell ref="J16:J19"/>
    <mergeCell ref="J20:J23"/>
    <mergeCell ref="J24:J26"/>
    <mergeCell ref="L16:O16"/>
    <mergeCell ref="L18:O18"/>
    <mergeCell ref="L19:O19"/>
    <mergeCell ref="P28:S28"/>
    <mergeCell ref="H1:H4"/>
    <mergeCell ref="L1:L3"/>
    <mergeCell ref="M1:M3"/>
    <mergeCell ref="N1:N3"/>
    <mergeCell ref="O1:O3"/>
    <mergeCell ref="J4:J10"/>
    <mergeCell ref="L15:O15"/>
  </mergeCell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sheetData>
    <row r="1">
      <c r="A1" s="1" t="s">
        <v>0</v>
      </c>
      <c r="B1" s="29" t="s">
        <v>42</v>
      </c>
      <c r="C1" s="29" t="s">
        <v>43</v>
      </c>
      <c r="D1" s="29" t="s">
        <v>44</v>
      </c>
      <c r="E1" s="29" t="s">
        <v>45</v>
      </c>
      <c r="F1" s="29" t="s">
        <v>46</v>
      </c>
      <c r="G1" s="29" t="s">
        <v>47</v>
      </c>
      <c r="H1" s="29" t="s">
        <v>48</v>
      </c>
      <c r="I1" s="29" t="s">
        <v>49</v>
      </c>
      <c r="J1" s="5"/>
      <c r="K1" s="24" t="s">
        <v>0</v>
      </c>
      <c r="L1" s="24" t="s">
        <v>1</v>
      </c>
      <c r="M1" s="30" t="s">
        <v>50</v>
      </c>
      <c r="N1" s="24" t="s">
        <v>42</v>
      </c>
      <c r="O1" s="24" t="s">
        <v>45</v>
      </c>
      <c r="P1" s="24" t="s">
        <v>47</v>
      </c>
      <c r="Q1" s="24" t="s">
        <v>44</v>
      </c>
      <c r="R1" s="24" t="s">
        <v>46</v>
      </c>
      <c r="S1" s="30" t="s">
        <v>51</v>
      </c>
      <c r="T1" s="24" t="s">
        <v>48</v>
      </c>
      <c r="U1" s="30" t="s">
        <v>49</v>
      </c>
      <c r="V1" s="5"/>
      <c r="W1" s="24" t="s">
        <v>52</v>
      </c>
      <c r="X1" s="24" t="s">
        <v>53</v>
      </c>
      <c r="Y1" s="24" t="s">
        <v>54</v>
      </c>
      <c r="Z1" s="24" t="s">
        <v>55</v>
      </c>
      <c r="AA1" s="24" t="s">
        <v>56</v>
      </c>
      <c r="AB1" s="4"/>
    </row>
    <row r="2">
      <c r="A2" s="9">
        <v>1.0</v>
      </c>
      <c r="B2" s="8">
        <v>11.0</v>
      </c>
      <c r="C2" s="14">
        <v>3.33424657534247</v>
      </c>
      <c r="D2" s="14">
        <v>26.06</v>
      </c>
      <c r="E2" s="8">
        <v>1.0</v>
      </c>
      <c r="F2" s="8" t="s">
        <v>57</v>
      </c>
      <c r="G2" s="8" t="s">
        <v>58</v>
      </c>
      <c r="H2" s="8" t="s">
        <v>59</v>
      </c>
      <c r="I2" s="8" t="s">
        <v>60</v>
      </c>
      <c r="J2" s="5"/>
      <c r="K2" s="9">
        <v>1.0</v>
      </c>
      <c r="L2" s="31" t="s">
        <v>61</v>
      </c>
      <c r="M2" s="31" t="s">
        <v>62</v>
      </c>
      <c r="N2" s="32">
        <v>11.0</v>
      </c>
      <c r="O2" s="32">
        <v>1.0</v>
      </c>
      <c r="P2" s="8" t="s">
        <v>58</v>
      </c>
      <c r="Q2" s="14">
        <v>26.06</v>
      </c>
      <c r="R2" s="8" t="s">
        <v>63</v>
      </c>
      <c r="S2" s="32">
        <v>43872.053872053875</v>
      </c>
      <c r="T2" s="8" t="s">
        <v>59</v>
      </c>
      <c r="U2" s="8" t="s">
        <v>64</v>
      </c>
      <c r="V2" s="5"/>
      <c r="W2" s="8">
        <v>1.0</v>
      </c>
      <c r="X2" s="19">
        <v>10000.0</v>
      </c>
      <c r="Y2" s="19">
        <v>5.9399999999999995</v>
      </c>
      <c r="Z2" s="8" t="s">
        <v>63</v>
      </c>
      <c r="AA2" s="32">
        <v>1683.5016835016836</v>
      </c>
      <c r="AB2" s="4"/>
    </row>
    <row r="3">
      <c r="A3" s="9">
        <v>2.0</v>
      </c>
      <c r="B3" s="8">
        <v>12.0</v>
      </c>
      <c r="C3" s="14">
        <v>3.32328767123288</v>
      </c>
      <c r="D3" s="14">
        <v>22.41</v>
      </c>
      <c r="E3" s="8">
        <v>1.0</v>
      </c>
      <c r="F3" s="8" t="s">
        <v>57</v>
      </c>
      <c r="G3" s="8" t="s">
        <v>65</v>
      </c>
      <c r="H3" s="8" t="s">
        <v>59</v>
      </c>
      <c r="I3" s="8" t="s">
        <v>60</v>
      </c>
      <c r="J3" s="5"/>
      <c r="K3" s="9">
        <v>2.0</v>
      </c>
      <c r="L3" s="6"/>
      <c r="M3" s="6"/>
      <c r="N3" s="32">
        <v>30.0</v>
      </c>
      <c r="O3" s="32">
        <v>1.0</v>
      </c>
      <c r="P3" s="8" t="s">
        <v>58</v>
      </c>
      <c r="Q3" s="14">
        <v>44.7</v>
      </c>
      <c r="R3" s="8" t="s">
        <v>66</v>
      </c>
      <c r="S3" s="32">
        <v>61570.2479338843</v>
      </c>
      <c r="T3" s="8" t="s">
        <v>59</v>
      </c>
      <c r="U3" s="8" t="s">
        <v>64</v>
      </c>
      <c r="V3" s="5"/>
      <c r="W3" s="8"/>
      <c r="X3" s="5"/>
      <c r="Y3" s="19">
        <v>7.26</v>
      </c>
      <c r="Z3" s="8" t="s">
        <v>66</v>
      </c>
      <c r="AA3" s="32">
        <v>1377.4104683195592</v>
      </c>
      <c r="AB3" s="4"/>
    </row>
    <row r="4">
      <c r="A4" s="9">
        <v>3.0</v>
      </c>
      <c r="B4" s="8">
        <v>13.0</v>
      </c>
      <c r="C4" s="14">
        <v>3.32876712328767</v>
      </c>
      <c r="D4" s="14">
        <v>31.05</v>
      </c>
      <c r="E4" s="8">
        <v>1.0</v>
      </c>
      <c r="F4" s="8" t="s">
        <v>57</v>
      </c>
      <c r="G4" s="8" t="s">
        <v>65</v>
      </c>
      <c r="H4" s="8" t="s">
        <v>59</v>
      </c>
      <c r="I4" s="8" t="s">
        <v>60</v>
      </c>
      <c r="J4" s="5"/>
      <c r="K4" s="9">
        <v>3.0</v>
      </c>
      <c r="L4" s="6"/>
      <c r="M4" s="6"/>
      <c r="N4" s="32">
        <v>31.0</v>
      </c>
      <c r="O4" s="32">
        <v>1.0</v>
      </c>
      <c r="P4" s="8" t="s">
        <v>58</v>
      </c>
      <c r="Q4" s="14">
        <v>26.34</v>
      </c>
      <c r="R4" s="8" t="s">
        <v>66</v>
      </c>
      <c r="S4" s="32">
        <v>36280.99173553719</v>
      </c>
      <c r="T4" s="8" t="s">
        <v>59</v>
      </c>
      <c r="U4" s="8" t="s">
        <v>64</v>
      </c>
      <c r="V4" s="5"/>
      <c r="W4" s="8"/>
      <c r="X4" s="5"/>
      <c r="Y4" s="19">
        <v>6.0</v>
      </c>
      <c r="Z4" s="8" t="s">
        <v>67</v>
      </c>
      <c r="AA4" s="32">
        <v>1666.6666666666667</v>
      </c>
      <c r="AB4" s="4"/>
    </row>
    <row r="5">
      <c r="A5" s="9">
        <v>4.0</v>
      </c>
      <c r="B5" s="8">
        <v>15.0</v>
      </c>
      <c r="C5" s="14">
        <v>6.04109589041096</v>
      </c>
      <c r="D5" s="14">
        <v>23.4</v>
      </c>
      <c r="E5" s="8">
        <v>2.0</v>
      </c>
      <c r="F5" s="8" t="s">
        <v>68</v>
      </c>
      <c r="G5" s="8" t="s">
        <v>58</v>
      </c>
      <c r="H5" s="8" t="s">
        <v>69</v>
      </c>
      <c r="I5" s="8" t="s">
        <v>60</v>
      </c>
      <c r="J5" s="5"/>
      <c r="K5" s="9">
        <v>4.0</v>
      </c>
      <c r="L5" s="7"/>
      <c r="M5" s="7"/>
      <c r="N5" s="32">
        <v>32.0</v>
      </c>
      <c r="O5" s="32">
        <v>1.0</v>
      </c>
      <c r="P5" s="8" t="s">
        <v>58</v>
      </c>
      <c r="Q5" s="14">
        <v>11.03</v>
      </c>
      <c r="R5" s="8" t="s">
        <v>66</v>
      </c>
      <c r="S5" s="32">
        <v>15192.837465564737</v>
      </c>
      <c r="T5" s="8" t="s">
        <v>59</v>
      </c>
      <c r="U5" s="8" t="s">
        <v>64</v>
      </c>
      <c r="V5" s="5"/>
      <c r="W5" s="8"/>
      <c r="X5" s="5"/>
      <c r="Y5" s="19">
        <v>5.4</v>
      </c>
      <c r="Z5" s="8" t="s">
        <v>70</v>
      </c>
      <c r="AA5" s="32">
        <v>1851.8518518518517</v>
      </c>
      <c r="AB5" s="4"/>
    </row>
    <row r="6">
      <c r="A6" s="9">
        <v>5.0</v>
      </c>
      <c r="B6" s="8">
        <v>16.0</v>
      </c>
      <c r="C6" s="14">
        <v>6.18356164383562</v>
      </c>
      <c r="D6" s="14">
        <v>28.05</v>
      </c>
      <c r="E6" s="8">
        <v>2.0</v>
      </c>
      <c r="F6" s="8" t="s">
        <v>68</v>
      </c>
      <c r="G6" s="8" t="s">
        <v>58</v>
      </c>
      <c r="H6" s="8" t="s">
        <v>69</v>
      </c>
      <c r="I6" s="8" t="s">
        <v>60</v>
      </c>
      <c r="J6" s="5"/>
      <c r="K6" s="23"/>
      <c r="L6" s="33" t="s">
        <v>71</v>
      </c>
      <c r="M6" s="33"/>
      <c r="N6" s="33"/>
      <c r="O6" s="33"/>
      <c r="P6" s="33"/>
      <c r="Q6" s="25">
        <v>108.13000000000001</v>
      </c>
      <c r="R6" s="33"/>
      <c r="S6" s="34">
        <v>156916.13100704012</v>
      </c>
      <c r="T6" s="33"/>
      <c r="U6" s="33"/>
      <c r="V6" s="5"/>
      <c r="W6" s="5"/>
      <c r="X6" s="5"/>
      <c r="Y6" s="19">
        <v>5.9399999999999995</v>
      </c>
      <c r="Z6" s="8" t="s">
        <v>63</v>
      </c>
      <c r="AA6" s="32">
        <v>1683.5016835016836</v>
      </c>
      <c r="AB6" s="4"/>
    </row>
    <row r="7">
      <c r="A7" s="9">
        <v>6.0</v>
      </c>
      <c r="B7" s="8">
        <v>17.0</v>
      </c>
      <c r="C7" s="14">
        <v>6.18630136986301</v>
      </c>
      <c r="D7" s="14">
        <v>36.55</v>
      </c>
      <c r="E7" s="8">
        <v>2.0</v>
      </c>
      <c r="F7" s="8" t="s">
        <v>68</v>
      </c>
      <c r="G7" s="8" t="s">
        <v>58</v>
      </c>
      <c r="H7" s="8" t="s">
        <v>69</v>
      </c>
      <c r="I7" s="8" t="s">
        <v>60</v>
      </c>
      <c r="J7" s="5"/>
      <c r="K7" s="9">
        <v>5.0</v>
      </c>
      <c r="L7" s="31" t="s">
        <v>72</v>
      </c>
      <c r="M7" s="35" t="s">
        <v>73</v>
      </c>
      <c r="N7" s="32">
        <v>15.0</v>
      </c>
      <c r="O7" s="32">
        <v>2.0</v>
      </c>
      <c r="P7" s="8" t="s">
        <v>58</v>
      </c>
      <c r="Q7" s="14">
        <v>23.4</v>
      </c>
      <c r="R7" s="8" t="s">
        <v>67</v>
      </c>
      <c r="S7" s="8">
        <v>39000.0</v>
      </c>
      <c r="T7" s="8" t="s">
        <v>69</v>
      </c>
      <c r="U7" s="8" t="s">
        <v>64</v>
      </c>
      <c r="V7" s="4"/>
      <c r="W7" s="4"/>
      <c r="X7" s="4"/>
      <c r="Y7" s="4"/>
      <c r="Z7" s="4"/>
      <c r="AA7" s="4"/>
      <c r="AB7" s="4"/>
    </row>
    <row r="8">
      <c r="A8" s="9">
        <v>7.0</v>
      </c>
      <c r="B8" s="8">
        <v>18.0</v>
      </c>
      <c r="C8" s="14">
        <v>6.23013698630137</v>
      </c>
      <c r="D8" s="14">
        <v>54.47</v>
      </c>
      <c r="E8" s="8">
        <v>2.0</v>
      </c>
      <c r="F8" s="8" t="s">
        <v>68</v>
      </c>
      <c r="G8" s="8" t="s">
        <v>58</v>
      </c>
      <c r="H8" s="8" t="s">
        <v>69</v>
      </c>
      <c r="I8" s="8" t="s">
        <v>60</v>
      </c>
      <c r="J8" s="5"/>
      <c r="K8" s="9">
        <v>6.0</v>
      </c>
      <c r="L8" s="6"/>
      <c r="M8" s="6"/>
      <c r="N8" s="32">
        <v>16.0</v>
      </c>
      <c r="O8" s="32">
        <v>2.0</v>
      </c>
      <c r="P8" s="8" t="s">
        <v>58</v>
      </c>
      <c r="Q8" s="14">
        <v>28.05</v>
      </c>
      <c r="R8" s="8" t="s">
        <v>67</v>
      </c>
      <c r="S8" s="8">
        <v>46750.0</v>
      </c>
      <c r="T8" s="8" t="s">
        <v>69</v>
      </c>
      <c r="U8" s="8" t="s">
        <v>64</v>
      </c>
      <c r="V8" s="4"/>
      <c r="W8" s="4"/>
      <c r="X8" s="4"/>
      <c r="Y8" s="4"/>
      <c r="Z8" s="4"/>
      <c r="AA8" s="4"/>
      <c r="AB8" s="4"/>
    </row>
    <row r="9">
      <c r="A9" s="9">
        <v>8.0</v>
      </c>
      <c r="B9" s="8">
        <v>19.0</v>
      </c>
      <c r="C9" s="14">
        <v>6.17808219178082</v>
      </c>
      <c r="D9" s="14">
        <v>46.87</v>
      </c>
      <c r="E9" s="8">
        <v>2.0</v>
      </c>
      <c r="F9" s="8" t="s">
        <v>68</v>
      </c>
      <c r="G9" s="8" t="s">
        <v>58</v>
      </c>
      <c r="H9" s="8" t="s">
        <v>69</v>
      </c>
      <c r="I9" s="8" t="s">
        <v>60</v>
      </c>
      <c r="J9" s="5"/>
      <c r="K9" s="9">
        <v>7.0</v>
      </c>
      <c r="L9" s="6"/>
      <c r="M9" s="6"/>
      <c r="N9" s="32">
        <v>17.0</v>
      </c>
      <c r="O9" s="32">
        <v>2.0</v>
      </c>
      <c r="P9" s="8" t="s">
        <v>58</v>
      </c>
      <c r="Q9" s="14">
        <v>36.55</v>
      </c>
      <c r="R9" s="8" t="s">
        <v>67</v>
      </c>
      <c r="S9" s="32">
        <v>60916.666666666664</v>
      </c>
      <c r="T9" s="8" t="s">
        <v>69</v>
      </c>
      <c r="U9" s="8" t="s">
        <v>64</v>
      </c>
      <c r="V9" s="4"/>
      <c r="W9" s="4"/>
      <c r="X9" s="4"/>
      <c r="Y9" s="4"/>
      <c r="Z9" s="4"/>
      <c r="AA9" s="4"/>
      <c r="AB9" s="4"/>
    </row>
    <row r="10">
      <c r="A10" s="9">
        <v>9.0</v>
      </c>
      <c r="B10" s="8">
        <v>26.0</v>
      </c>
      <c r="C10" s="14">
        <v>3.35068493150685</v>
      </c>
      <c r="D10" s="14">
        <v>27.87</v>
      </c>
      <c r="E10" s="8">
        <v>1.0</v>
      </c>
      <c r="F10" s="8" t="s">
        <v>57</v>
      </c>
      <c r="G10" s="8" t="s">
        <v>65</v>
      </c>
      <c r="H10" s="8" t="s">
        <v>59</v>
      </c>
      <c r="I10" s="8" t="s">
        <v>60</v>
      </c>
      <c r="J10" s="5"/>
      <c r="K10" s="9">
        <v>8.0</v>
      </c>
      <c r="L10" s="6"/>
      <c r="M10" s="6"/>
      <c r="N10" s="32">
        <v>18.0</v>
      </c>
      <c r="O10" s="32">
        <v>2.0</v>
      </c>
      <c r="P10" s="8" t="s">
        <v>58</v>
      </c>
      <c r="Q10" s="14">
        <v>54.47</v>
      </c>
      <c r="R10" s="8" t="s">
        <v>67</v>
      </c>
      <c r="S10" s="32">
        <v>90783.33333333333</v>
      </c>
      <c r="T10" s="8" t="s">
        <v>69</v>
      </c>
      <c r="U10" s="8" t="s">
        <v>64</v>
      </c>
      <c r="V10" s="4"/>
      <c r="W10" s="4"/>
      <c r="X10" s="4"/>
      <c r="Y10" s="4"/>
      <c r="Z10" s="4"/>
      <c r="AA10" s="4"/>
      <c r="AB10" s="4"/>
    </row>
    <row r="11">
      <c r="A11" s="9">
        <v>10.0</v>
      </c>
      <c r="B11" s="8">
        <v>27.0</v>
      </c>
      <c r="C11" s="14">
        <v>5.85205479452055</v>
      </c>
      <c r="D11" s="14">
        <v>55.48</v>
      </c>
      <c r="E11" s="8">
        <v>2.0</v>
      </c>
      <c r="F11" s="8" t="s">
        <v>74</v>
      </c>
      <c r="G11" s="8" t="s">
        <v>58</v>
      </c>
      <c r="H11" s="8" t="s">
        <v>69</v>
      </c>
      <c r="I11" s="8" t="s">
        <v>75</v>
      </c>
      <c r="J11" s="5"/>
      <c r="K11" s="9">
        <v>9.0</v>
      </c>
      <c r="L11" s="6"/>
      <c r="M11" s="6"/>
      <c r="N11" s="32">
        <v>19.0</v>
      </c>
      <c r="O11" s="32">
        <v>2.0</v>
      </c>
      <c r="P11" s="8" t="s">
        <v>58</v>
      </c>
      <c r="Q11" s="14">
        <v>46.87</v>
      </c>
      <c r="R11" s="8" t="s">
        <v>67</v>
      </c>
      <c r="S11" s="32">
        <v>78116.66666666667</v>
      </c>
      <c r="T11" s="8" t="s">
        <v>69</v>
      </c>
      <c r="U11" s="8" t="s">
        <v>64</v>
      </c>
      <c r="V11" s="4"/>
      <c r="W11" s="4"/>
      <c r="X11" s="4"/>
      <c r="Y11" s="4"/>
      <c r="Z11" s="4"/>
      <c r="AA11" s="4"/>
      <c r="AB11" s="4"/>
    </row>
    <row r="12">
      <c r="A12" s="9">
        <v>11.0</v>
      </c>
      <c r="B12" s="8">
        <v>28.0</v>
      </c>
      <c r="C12" s="14">
        <v>3.14520547945205</v>
      </c>
      <c r="D12" s="14">
        <v>51.42</v>
      </c>
      <c r="E12" s="8">
        <v>1.0</v>
      </c>
      <c r="F12" s="8" t="s">
        <v>57</v>
      </c>
      <c r="G12" s="8" t="s">
        <v>65</v>
      </c>
      <c r="H12" s="8" t="s">
        <v>59</v>
      </c>
      <c r="I12" s="8" t="s">
        <v>60</v>
      </c>
      <c r="J12" s="5"/>
      <c r="K12" s="9">
        <v>10.0</v>
      </c>
      <c r="L12" s="7"/>
      <c r="M12" s="7"/>
      <c r="N12" s="32">
        <v>27.0</v>
      </c>
      <c r="O12" s="32">
        <v>2.0</v>
      </c>
      <c r="P12" s="8" t="s">
        <v>58</v>
      </c>
      <c r="Q12" s="14">
        <v>55.48</v>
      </c>
      <c r="R12" s="8" t="s">
        <v>70</v>
      </c>
      <c r="S12" s="32">
        <v>102740.74074074073</v>
      </c>
      <c r="T12" s="8" t="s">
        <v>69</v>
      </c>
      <c r="U12" s="36" t="s">
        <v>76</v>
      </c>
      <c r="V12" s="4"/>
      <c r="W12" s="4"/>
      <c r="X12" s="4"/>
      <c r="Y12" s="4"/>
      <c r="Z12" s="4"/>
      <c r="AA12" s="4"/>
      <c r="AB12" s="4"/>
    </row>
    <row r="13">
      <c r="A13" s="9">
        <v>12.0</v>
      </c>
      <c r="B13" s="8">
        <v>29.0</v>
      </c>
      <c r="C13" s="14">
        <v>3.10684931506849</v>
      </c>
      <c r="D13" s="14">
        <v>80.09</v>
      </c>
      <c r="E13" s="8">
        <v>1.0</v>
      </c>
      <c r="F13" s="8" t="s">
        <v>57</v>
      </c>
      <c r="G13" s="8" t="s">
        <v>65</v>
      </c>
      <c r="H13" s="8" t="s">
        <v>59</v>
      </c>
      <c r="I13" s="8" t="s">
        <v>60</v>
      </c>
      <c r="J13" s="5"/>
      <c r="K13" s="23"/>
      <c r="L13" s="33" t="s">
        <v>71</v>
      </c>
      <c r="M13" s="33"/>
      <c r="N13" s="33"/>
      <c r="O13" s="33"/>
      <c r="P13" s="33"/>
      <c r="Q13" s="25">
        <v>244.82</v>
      </c>
      <c r="R13" s="33"/>
      <c r="S13" s="34">
        <v>418307.4074074074</v>
      </c>
      <c r="T13" s="33"/>
      <c r="U13" s="33"/>
      <c r="V13" s="4"/>
      <c r="W13" s="4"/>
      <c r="X13" s="4"/>
      <c r="Y13" s="4"/>
      <c r="Z13" s="4"/>
      <c r="AA13" s="4"/>
      <c r="AB13" s="4"/>
    </row>
    <row r="14">
      <c r="A14" s="9">
        <v>13.0</v>
      </c>
      <c r="B14" s="8">
        <v>30.0</v>
      </c>
      <c r="C14" s="14">
        <v>2.76164383561644</v>
      </c>
      <c r="D14" s="14">
        <v>44.7</v>
      </c>
      <c r="E14" s="8">
        <v>1.0</v>
      </c>
      <c r="F14" s="8" t="s">
        <v>77</v>
      </c>
      <c r="G14" s="8" t="s">
        <v>58</v>
      </c>
      <c r="H14" s="8" t="s">
        <v>59</v>
      </c>
      <c r="I14" s="8" t="s">
        <v>60</v>
      </c>
      <c r="J14" s="5"/>
      <c r="K14" s="9">
        <v>11.0</v>
      </c>
      <c r="L14" s="31" t="s">
        <v>78</v>
      </c>
      <c r="M14" s="31" t="s">
        <v>79</v>
      </c>
      <c r="N14" s="32">
        <v>12.0</v>
      </c>
      <c r="O14" s="32">
        <v>1.0</v>
      </c>
      <c r="P14" s="8" t="s">
        <v>65</v>
      </c>
      <c r="Q14" s="14">
        <v>22.41</v>
      </c>
      <c r="R14" s="8" t="s">
        <v>70</v>
      </c>
      <c r="S14" s="32">
        <v>37727.27272727273</v>
      </c>
      <c r="T14" s="8" t="s">
        <v>59</v>
      </c>
      <c r="U14" s="8" t="s">
        <v>64</v>
      </c>
      <c r="V14" s="4"/>
      <c r="W14" s="4"/>
      <c r="X14" s="4"/>
      <c r="Y14" s="4"/>
      <c r="Z14" s="4"/>
      <c r="AA14" s="4"/>
      <c r="AB14" s="4"/>
    </row>
    <row r="15">
      <c r="A15" s="9">
        <v>14.0</v>
      </c>
      <c r="B15" s="8">
        <v>31.0</v>
      </c>
      <c r="C15" s="14">
        <v>2.75616438356164</v>
      </c>
      <c r="D15" s="14">
        <v>26.34</v>
      </c>
      <c r="E15" s="8">
        <v>1.0</v>
      </c>
      <c r="F15" s="8" t="s">
        <v>77</v>
      </c>
      <c r="G15" s="8" t="s">
        <v>58</v>
      </c>
      <c r="H15" s="8" t="s">
        <v>59</v>
      </c>
      <c r="I15" s="8" t="s">
        <v>60</v>
      </c>
      <c r="J15" s="5"/>
      <c r="K15" s="9">
        <v>12.0</v>
      </c>
      <c r="L15" s="6"/>
      <c r="M15" s="6"/>
      <c r="N15" s="32">
        <v>13.0</v>
      </c>
      <c r="O15" s="32">
        <v>1.0</v>
      </c>
      <c r="P15" s="8" t="s">
        <v>65</v>
      </c>
      <c r="Q15" s="14">
        <v>31.05</v>
      </c>
      <c r="R15" s="8" t="s">
        <v>70</v>
      </c>
      <c r="S15" s="32">
        <v>52272.72727272728</v>
      </c>
      <c r="T15" s="8" t="s">
        <v>59</v>
      </c>
      <c r="U15" s="8" t="s">
        <v>64</v>
      </c>
      <c r="V15" s="4"/>
      <c r="W15" s="4"/>
      <c r="X15" s="4"/>
      <c r="Y15" s="4"/>
      <c r="Z15" s="4"/>
      <c r="AA15" s="4"/>
      <c r="AB15" s="4"/>
    </row>
    <row r="16">
      <c r="A16" s="9">
        <v>15.0</v>
      </c>
      <c r="B16" s="8">
        <v>32.0</v>
      </c>
      <c r="C16" s="14">
        <v>2.80547945205479</v>
      </c>
      <c r="D16" s="14">
        <v>11.03</v>
      </c>
      <c r="E16" s="8">
        <v>1.0</v>
      </c>
      <c r="F16" s="8" t="s">
        <v>77</v>
      </c>
      <c r="G16" s="8" t="s">
        <v>58</v>
      </c>
      <c r="H16" s="8" t="s">
        <v>59</v>
      </c>
      <c r="I16" s="8" t="s">
        <v>60</v>
      </c>
      <c r="J16" s="5"/>
      <c r="K16" s="9">
        <v>13.0</v>
      </c>
      <c r="L16" s="6"/>
      <c r="M16" s="6"/>
      <c r="N16" s="32">
        <v>26.0</v>
      </c>
      <c r="O16" s="32">
        <v>1.0</v>
      </c>
      <c r="P16" s="8" t="s">
        <v>65</v>
      </c>
      <c r="Q16" s="14">
        <v>27.87</v>
      </c>
      <c r="R16" s="8" t="s">
        <v>70</v>
      </c>
      <c r="S16" s="32">
        <v>46919.19191919192</v>
      </c>
      <c r="T16" s="8" t="s">
        <v>59</v>
      </c>
      <c r="U16" s="8" t="s">
        <v>64</v>
      </c>
      <c r="V16" s="4"/>
      <c r="W16" s="4"/>
      <c r="X16" s="4"/>
      <c r="Y16" s="4"/>
      <c r="Z16" s="4"/>
      <c r="AA16" s="4"/>
      <c r="AB16" s="4"/>
    </row>
    <row r="17">
      <c r="A17" s="4"/>
      <c r="B17" s="4"/>
      <c r="C17" s="37"/>
      <c r="D17" s="4"/>
      <c r="E17" s="4"/>
      <c r="F17" s="4"/>
      <c r="G17" s="4"/>
      <c r="H17" s="4"/>
      <c r="I17" s="4"/>
      <c r="J17" s="5"/>
      <c r="K17" s="9">
        <v>14.0</v>
      </c>
      <c r="L17" s="6"/>
      <c r="M17" s="6"/>
      <c r="N17" s="8">
        <v>28.0</v>
      </c>
      <c r="O17" s="32">
        <v>1.0</v>
      </c>
      <c r="P17" s="8" t="s">
        <v>65</v>
      </c>
      <c r="Q17" s="14">
        <v>51.42</v>
      </c>
      <c r="R17" s="8" t="s">
        <v>70</v>
      </c>
      <c r="S17" s="32">
        <v>86565.65656565658</v>
      </c>
      <c r="T17" s="8" t="s">
        <v>59</v>
      </c>
      <c r="U17" s="8" t="s">
        <v>64</v>
      </c>
      <c r="V17" s="4"/>
      <c r="W17" s="4"/>
      <c r="X17" s="4"/>
      <c r="Y17" s="4"/>
      <c r="Z17" s="4"/>
      <c r="AA17" s="4"/>
      <c r="AB17" s="4"/>
    </row>
    <row r="18">
      <c r="A18" s="37"/>
      <c r="B18" s="37"/>
      <c r="C18" s="37"/>
      <c r="D18" s="37"/>
      <c r="E18" s="37"/>
      <c r="F18" s="37"/>
      <c r="G18" s="37"/>
      <c r="H18" s="37"/>
      <c r="I18" s="37"/>
      <c r="J18" s="38"/>
      <c r="K18" s="9">
        <v>15.0</v>
      </c>
      <c r="L18" s="7"/>
      <c r="M18" s="7"/>
      <c r="N18" s="32">
        <v>29.0</v>
      </c>
      <c r="O18" s="8">
        <v>1.0</v>
      </c>
      <c r="P18" s="8" t="s">
        <v>65</v>
      </c>
      <c r="Q18" s="8">
        <v>80.09</v>
      </c>
      <c r="R18" s="8" t="s">
        <v>70</v>
      </c>
      <c r="S18" s="32">
        <v>134831.64983164985</v>
      </c>
      <c r="T18" s="8" t="s">
        <v>59</v>
      </c>
      <c r="U18" s="8" t="s">
        <v>64</v>
      </c>
      <c r="V18" s="4"/>
      <c r="W18" s="4"/>
      <c r="X18" s="4"/>
      <c r="Y18" s="4"/>
      <c r="Z18" s="4"/>
      <c r="AA18" s="4"/>
      <c r="AB18" s="4"/>
    </row>
    <row r="19">
      <c r="A19" s="37"/>
      <c r="B19" s="37"/>
      <c r="C19" s="37"/>
      <c r="D19" s="39"/>
      <c r="E19" s="39"/>
      <c r="F19" s="4"/>
      <c r="G19" s="22"/>
      <c r="H19" s="4"/>
      <c r="I19" s="39"/>
      <c r="J19" s="5"/>
      <c r="K19" s="23"/>
      <c r="L19" s="33" t="s">
        <v>71</v>
      </c>
      <c r="M19" s="23"/>
      <c r="N19" s="23"/>
      <c r="O19" s="23"/>
      <c r="P19" s="23"/>
      <c r="Q19" s="40">
        <v>212.84</v>
      </c>
      <c r="R19" s="23"/>
      <c r="S19" s="41">
        <v>358316.49831649836</v>
      </c>
      <c r="T19" s="23"/>
      <c r="U19" s="23"/>
      <c r="V19" s="4"/>
      <c r="W19" s="4"/>
      <c r="X19" s="4"/>
      <c r="Y19" s="4"/>
      <c r="Z19" s="4"/>
      <c r="AA19" s="4"/>
      <c r="AB19" s="4"/>
    </row>
    <row r="20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</row>
    <row r="21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</row>
  </sheetData>
  <mergeCells count="6">
    <mergeCell ref="L2:L5"/>
    <mergeCell ref="M2:M5"/>
    <mergeCell ref="L7:L12"/>
    <mergeCell ref="M7:M12"/>
    <mergeCell ref="L14:L18"/>
    <mergeCell ref="M14:M18"/>
  </mergeCell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sheetData>
    <row r="1">
      <c r="A1" s="5"/>
      <c r="B1" s="24" t="s">
        <v>42</v>
      </c>
      <c r="C1" s="24" t="s">
        <v>3</v>
      </c>
      <c r="D1" s="24" t="s">
        <v>80</v>
      </c>
      <c r="E1" s="5"/>
      <c r="F1" s="42" t="s">
        <v>1</v>
      </c>
      <c r="G1" s="42" t="s">
        <v>42</v>
      </c>
      <c r="H1" s="42" t="s">
        <v>81</v>
      </c>
      <c r="I1" s="29" t="s">
        <v>82</v>
      </c>
      <c r="J1" s="29" t="s">
        <v>83</v>
      </c>
      <c r="K1" s="29" t="s">
        <v>84</v>
      </c>
      <c r="L1" s="29" t="s">
        <v>85</v>
      </c>
      <c r="M1" s="29" t="s">
        <v>86</v>
      </c>
      <c r="N1" s="29" t="s">
        <v>87</v>
      </c>
      <c r="O1" s="43" t="s">
        <v>88</v>
      </c>
      <c r="P1" s="29" t="s">
        <v>89</v>
      </c>
      <c r="Q1" s="43" t="s">
        <v>90</v>
      </c>
      <c r="R1" s="29" t="s">
        <v>91</v>
      </c>
      <c r="S1" s="4"/>
      <c r="T1" s="4"/>
      <c r="U1" s="4"/>
      <c r="V1" s="4"/>
      <c r="W1" s="4"/>
      <c r="X1" s="4"/>
      <c r="Y1" s="4"/>
      <c r="Z1" s="4"/>
    </row>
    <row r="2">
      <c r="A2" s="5"/>
      <c r="B2" s="23"/>
      <c r="C2" s="23"/>
      <c r="D2" s="24" t="s">
        <v>92</v>
      </c>
      <c r="E2" s="5"/>
      <c r="F2" s="44" t="s">
        <v>61</v>
      </c>
      <c r="G2" s="4">
        <v>11.0</v>
      </c>
      <c r="H2" s="4" t="s">
        <v>93</v>
      </c>
      <c r="I2" s="45">
        <v>2.0</v>
      </c>
      <c r="J2" s="45">
        <f t="shared" ref="J2:J5" si="1">(540*I2)</f>
        <v>1080</v>
      </c>
      <c r="K2" s="45">
        <f t="shared" ref="K2:K5" si="2">(J2/10000)</f>
        <v>0.108</v>
      </c>
      <c r="L2" s="45">
        <f>(D3+D4)</f>
        <v>339</v>
      </c>
      <c r="M2" s="4"/>
      <c r="N2" s="4"/>
      <c r="O2" s="46"/>
      <c r="P2" s="4"/>
      <c r="Q2" s="47"/>
      <c r="R2" s="5"/>
      <c r="S2" s="4"/>
      <c r="T2" s="4"/>
      <c r="U2" s="4"/>
      <c r="V2" s="4"/>
      <c r="W2" s="4"/>
      <c r="X2" s="4"/>
      <c r="Y2" s="4"/>
      <c r="Z2" s="4"/>
    </row>
    <row r="3">
      <c r="A3" s="5"/>
      <c r="B3" s="2">
        <v>11.0</v>
      </c>
      <c r="C3" s="4">
        <v>312.0</v>
      </c>
      <c r="D3" s="8">
        <v>179.0</v>
      </c>
      <c r="E3" s="5"/>
      <c r="G3" s="4">
        <v>30.0</v>
      </c>
      <c r="H3" s="4" t="s">
        <v>94</v>
      </c>
      <c r="I3" s="45">
        <v>6.0</v>
      </c>
      <c r="J3" s="45">
        <f t="shared" si="1"/>
        <v>3240</v>
      </c>
      <c r="K3" s="45">
        <f t="shared" si="2"/>
        <v>0.324</v>
      </c>
      <c r="L3" s="45">
        <f>(D59+D60+D61+D62+D63+D64)</f>
        <v>799</v>
      </c>
      <c r="M3" s="4"/>
      <c r="N3" s="4"/>
      <c r="O3" s="48" t="s">
        <v>95</v>
      </c>
      <c r="P3" s="4"/>
      <c r="Q3" s="47"/>
      <c r="R3" s="5"/>
      <c r="S3" s="4"/>
      <c r="T3" s="4"/>
      <c r="U3" s="4"/>
      <c r="V3" s="4"/>
      <c r="W3" s="4"/>
      <c r="X3" s="4"/>
      <c r="Y3" s="4"/>
      <c r="Z3" s="4"/>
    </row>
    <row r="4">
      <c r="A4" s="5"/>
      <c r="B4" s="7"/>
      <c r="C4" s="8">
        <v>328.0</v>
      </c>
      <c r="D4" s="8">
        <v>160.0</v>
      </c>
      <c r="E4" s="5"/>
      <c r="G4" s="4">
        <v>31.0</v>
      </c>
      <c r="H4" s="4" t="s">
        <v>96</v>
      </c>
      <c r="I4" s="45">
        <v>4.0</v>
      </c>
      <c r="J4" s="45">
        <f t="shared" si="1"/>
        <v>2160</v>
      </c>
      <c r="K4" s="45">
        <f t="shared" si="2"/>
        <v>0.216</v>
      </c>
      <c r="L4" s="45">
        <f>(D65+D66+D67+D68)</f>
        <v>528</v>
      </c>
      <c r="M4" s="4"/>
      <c r="N4" s="5"/>
      <c r="O4" s="49">
        <f>VARP(L2:L5)</f>
        <v>40230.6875</v>
      </c>
      <c r="P4" s="4"/>
      <c r="Q4" s="47"/>
      <c r="R4" s="5"/>
      <c r="S4" s="4"/>
      <c r="T4" s="4"/>
      <c r="U4" s="4"/>
      <c r="V4" s="4"/>
      <c r="W4" s="4"/>
      <c r="X4" s="4"/>
      <c r="Y4" s="4"/>
      <c r="Z4" s="4"/>
    </row>
    <row r="5">
      <c r="A5" s="5"/>
      <c r="B5" s="42">
        <v>12.0</v>
      </c>
      <c r="C5" s="8">
        <v>322.0</v>
      </c>
      <c r="D5" s="8">
        <v>178.0</v>
      </c>
      <c r="E5" s="5"/>
      <c r="G5" s="5">
        <v>32.0</v>
      </c>
      <c r="H5" s="5" t="s">
        <v>97</v>
      </c>
      <c r="I5" s="19">
        <v>2.0</v>
      </c>
      <c r="J5" s="19">
        <f t="shared" si="1"/>
        <v>1080</v>
      </c>
      <c r="K5" s="19">
        <f t="shared" si="2"/>
        <v>0.108</v>
      </c>
      <c r="L5" s="19">
        <f>(D69+D70)</f>
        <v>287</v>
      </c>
      <c r="M5" s="5"/>
      <c r="N5" s="5"/>
      <c r="O5" s="48" t="s">
        <v>98</v>
      </c>
      <c r="P5" s="5"/>
      <c r="Q5" s="50"/>
      <c r="R5" s="5"/>
      <c r="S5" s="4"/>
      <c r="T5" s="4"/>
      <c r="U5" s="4"/>
      <c r="V5" s="4"/>
      <c r="W5" s="4"/>
      <c r="X5" s="4"/>
      <c r="Y5" s="4"/>
      <c r="Z5" s="4"/>
    </row>
    <row r="6">
      <c r="A6" s="5"/>
      <c r="B6" s="2">
        <v>13.0</v>
      </c>
      <c r="C6" s="4">
        <v>310.0</v>
      </c>
      <c r="D6" s="8">
        <v>159.0</v>
      </c>
      <c r="E6" s="5"/>
      <c r="F6" s="24" t="s">
        <v>71</v>
      </c>
      <c r="G6" s="23"/>
      <c r="H6" s="23"/>
      <c r="I6" s="51">
        <f>SUM(I2:I5)</f>
        <v>14</v>
      </c>
      <c r="J6" s="51"/>
      <c r="K6" s="51">
        <f t="shared" ref="K6:L6" si="3">SUM(K2:K5)</f>
        <v>0.756</v>
      </c>
      <c r="L6" s="51">
        <f t="shared" si="3"/>
        <v>1953</v>
      </c>
      <c r="M6" s="49">
        <f>(L6/I6)</f>
        <v>139.5</v>
      </c>
      <c r="N6" s="49"/>
      <c r="O6" s="49">
        <f>_xlfn.VAR.S(L2:L5)</f>
        <v>53640.91667</v>
      </c>
      <c r="P6" s="5"/>
      <c r="Q6" s="50"/>
      <c r="R6" s="5"/>
      <c r="S6" s="4"/>
      <c r="T6" s="4"/>
      <c r="U6" s="4"/>
      <c r="V6" s="4"/>
      <c r="W6" s="4"/>
      <c r="X6" s="4"/>
      <c r="Y6" s="4"/>
      <c r="Z6" s="4"/>
    </row>
    <row r="7">
      <c r="A7" s="5"/>
      <c r="B7" s="6"/>
      <c r="C7" s="4">
        <v>313.0</v>
      </c>
      <c r="D7" s="8">
        <v>167.0</v>
      </c>
      <c r="E7" s="5"/>
      <c r="F7" s="44" t="s">
        <v>72</v>
      </c>
      <c r="G7" s="4">
        <v>15.0</v>
      </c>
      <c r="H7" s="4" t="s">
        <v>99</v>
      </c>
      <c r="I7" s="45">
        <v>3.0</v>
      </c>
      <c r="J7" s="45">
        <f t="shared" ref="J7:J12" si="4">(540*I7)</f>
        <v>1620</v>
      </c>
      <c r="K7" s="45">
        <f t="shared" ref="K7:K12" si="5">(J7/10000)</f>
        <v>0.162</v>
      </c>
      <c r="L7" s="45">
        <f>(D10+D11+D12)</f>
        <v>1005</v>
      </c>
      <c r="M7" s="4"/>
      <c r="N7" s="4"/>
      <c r="O7" s="46"/>
      <c r="P7" s="4"/>
      <c r="Q7" s="47"/>
      <c r="R7" s="5"/>
      <c r="S7" s="4"/>
      <c r="T7" s="4"/>
      <c r="U7" s="4"/>
      <c r="V7" s="4"/>
      <c r="W7" s="4"/>
      <c r="X7" s="4"/>
      <c r="Y7" s="4"/>
      <c r="Z7" s="4"/>
    </row>
    <row r="8">
      <c r="A8" s="5"/>
      <c r="B8" s="6"/>
      <c r="C8" s="4">
        <v>314.0</v>
      </c>
      <c r="D8" s="8">
        <v>163.0</v>
      </c>
      <c r="E8" s="5"/>
      <c r="G8" s="4">
        <v>16.0</v>
      </c>
      <c r="H8" s="4" t="s">
        <v>100</v>
      </c>
      <c r="I8" s="45">
        <v>4.0</v>
      </c>
      <c r="J8" s="45">
        <f t="shared" si="4"/>
        <v>2160</v>
      </c>
      <c r="K8" s="45">
        <f t="shared" si="5"/>
        <v>0.216</v>
      </c>
      <c r="L8" s="45">
        <f>(D13+D14+D15+D16)</f>
        <v>1275</v>
      </c>
      <c r="M8" s="4"/>
      <c r="N8" s="4"/>
      <c r="O8" s="46"/>
      <c r="P8" s="4"/>
      <c r="Q8" s="47"/>
      <c r="R8" s="5"/>
      <c r="S8" s="4"/>
      <c r="T8" s="4"/>
      <c r="U8" s="4"/>
      <c r="V8" s="4"/>
      <c r="W8" s="4"/>
      <c r="X8" s="4"/>
      <c r="Y8" s="4"/>
      <c r="Z8" s="4"/>
    </row>
    <row r="9">
      <c r="A9" s="5"/>
      <c r="B9" s="7"/>
      <c r="C9" s="8">
        <v>315.0</v>
      </c>
      <c r="D9" s="8">
        <v>174.0</v>
      </c>
      <c r="E9" s="5"/>
      <c r="G9" s="4">
        <v>17.0</v>
      </c>
      <c r="H9" s="4" t="s">
        <v>101</v>
      </c>
      <c r="I9" s="45">
        <v>5.0</v>
      </c>
      <c r="J9" s="45">
        <f t="shared" si="4"/>
        <v>2700</v>
      </c>
      <c r="K9" s="45">
        <f t="shared" si="5"/>
        <v>0.27</v>
      </c>
      <c r="L9" s="45">
        <f>(D17+D18+D19+D20+D21)</f>
        <v>1641</v>
      </c>
      <c r="M9" s="4"/>
      <c r="N9" s="4"/>
      <c r="O9" s="46"/>
      <c r="P9" s="4"/>
      <c r="Q9" s="47"/>
      <c r="R9" s="5"/>
      <c r="S9" s="4"/>
      <c r="T9" s="4"/>
      <c r="U9" s="4"/>
      <c r="V9" s="4"/>
      <c r="W9" s="4"/>
      <c r="X9" s="4"/>
      <c r="Y9" s="4"/>
      <c r="Z9" s="4"/>
    </row>
    <row r="10">
      <c r="A10" s="5"/>
      <c r="B10" s="2">
        <v>15.0</v>
      </c>
      <c r="C10" s="4">
        <v>320.0</v>
      </c>
      <c r="D10" s="8">
        <v>342.0</v>
      </c>
      <c r="E10" s="5"/>
      <c r="G10" s="4">
        <v>18.0</v>
      </c>
      <c r="H10" s="4" t="s">
        <v>102</v>
      </c>
      <c r="I10" s="45">
        <v>6.0</v>
      </c>
      <c r="J10" s="45">
        <f t="shared" si="4"/>
        <v>3240</v>
      </c>
      <c r="K10" s="45">
        <f t="shared" si="5"/>
        <v>0.324</v>
      </c>
      <c r="L10" s="45">
        <f>(D22+D23+D24+D25+D26+D27)</f>
        <v>1838</v>
      </c>
      <c r="M10" s="4"/>
      <c r="N10" s="4"/>
      <c r="O10" s="48" t="s">
        <v>95</v>
      </c>
      <c r="P10" s="4"/>
      <c r="Q10" s="47"/>
      <c r="R10" s="5"/>
      <c r="S10" s="4"/>
      <c r="T10" s="4"/>
      <c r="U10" s="4"/>
      <c r="V10" s="4"/>
      <c r="W10" s="4"/>
      <c r="X10" s="4"/>
      <c r="Y10" s="4"/>
      <c r="Z10" s="4"/>
    </row>
    <row r="11">
      <c r="A11" s="5"/>
      <c r="B11" s="6"/>
      <c r="C11" s="4">
        <v>325.0</v>
      </c>
      <c r="D11" s="8">
        <v>322.0</v>
      </c>
      <c r="E11" s="5"/>
      <c r="G11" s="4">
        <v>19.0</v>
      </c>
      <c r="H11" s="4" t="s">
        <v>103</v>
      </c>
      <c r="I11" s="45">
        <v>7.0</v>
      </c>
      <c r="J11" s="45">
        <f t="shared" si="4"/>
        <v>3780</v>
      </c>
      <c r="K11" s="45">
        <f t="shared" si="5"/>
        <v>0.378</v>
      </c>
      <c r="L11" s="45">
        <f>(D28+D29+D30+D31+D32+D33+D34)</f>
        <v>2155</v>
      </c>
      <c r="M11" s="4"/>
      <c r="N11" s="5"/>
      <c r="O11" s="49">
        <f>VARP(L7:L12)</f>
        <v>137884.1389</v>
      </c>
      <c r="P11" s="4"/>
      <c r="Q11" s="47"/>
      <c r="R11" s="5"/>
      <c r="S11" s="4"/>
      <c r="T11" s="4"/>
      <c r="U11" s="4"/>
      <c r="V11" s="4"/>
      <c r="W11" s="4"/>
      <c r="X11" s="4"/>
      <c r="Y11" s="4"/>
      <c r="Z11" s="4"/>
    </row>
    <row r="12">
      <c r="A12" s="5"/>
      <c r="B12" s="7"/>
      <c r="C12" s="8">
        <v>327.0</v>
      </c>
      <c r="D12" s="8">
        <v>341.0</v>
      </c>
      <c r="E12" s="5"/>
      <c r="G12" s="5">
        <v>27.0</v>
      </c>
      <c r="H12" s="5" t="s">
        <v>104</v>
      </c>
      <c r="I12" s="19">
        <v>4.0</v>
      </c>
      <c r="J12" s="19">
        <f t="shared" si="4"/>
        <v>2160</v>
      </c>
      <c r="K12" s="19">
        <f t="shared" si="5"/>
        <v>0.216</v>
      </c>
      <c r="L12" s="19">
        <f>(D39+D40+D41+D42)</f>
        <v>1525</v>
      </c>
      <c r="M12" s="5"/>
      <c r="N12" s="5"/>
      <c r="O12" s="48" t="s">
        <v>98</v>
      </c>
      <c r="P12" s="5"/>
      <c r="Q12" s="50"/>
      <c r="R12" s="5"/>
      <c r="S12" s="4"/>
      <c r="T12" s="4"/>
      <c r="U12" s="4"/>
      <c r="V12" s="4"/>
      <c r="W12" s="4"/>
      <c r="X12" s="4"/>
      <c r="Y12" s="4"/>
      <c r="Z12" s="4"/>
    </row>
    <row r="13">
      <c r="A13" s="5"/>
      <c r="B13" s="2">
        <v>16.0</v>
      </c>
      <c r="C13" s="4">
        <v>329.0</v>
      </c>
      <c r="D13" s="8">
        <v>325.0</v>
      </c>
      <c r="E13" s="5"/>
      <c r="F13" s="24" t="s">
        <v>71</v>
      </c>
      <c r="G13" s="23"/>
      <c r="H13" s="23"/>
      <c r="I13" s="51">
        <f>SUM(I7:I12)</f>
        <v>29</v>
      </c>
      <c r="J13" s="51"/>
      <c r="K13" s="51">
        <f t="shared" ref="K13:L13" si="6">SUM(K7:K12)</f>
        <v>1.566</v>
      </c>
      <c r="L13" s="51">
        <f t="shared" si="6"/>
        <v>9439</v>
      </c>
      <c r="M13" s="49">
        <f>(L13/I13)</f>
        <v>325.4827586</v>
      </c>
      <c r="N13" s="48"/>
      <c r="O13" s="49">
        <f>_xlfn.VAR.S(L7:L12)</f>
        <v>165460.9667</v>
      </c>
      <c r="P13" s="5"/>
      <c r="Q13" s="50"/>
      <c r="R13" s="5"/>
      <c r="S13" s="4"/>
      <c r="T13" s="4"/>
      <c r="U13" s="4"/>
      <c r="V13" s="4"/>
      <c r="W13" s="4"/>
      <c r="X13" s="4"/>
      <c r="Y13" s="4"/>
      <c r="Z13" s="4"/>
    </row>
    <row r="14">
      <c r="A14" s="5"/>
      <c r="B14" s="6"/>
      <c r="C14" s="4">
        <v>333.0</v>
      </c>
      <c r="D14" s="8">
        <v>320.0</v>
      </c>
      <c r="E14" s="5"/>
      <c r="F14" s="44" t="s">
        <v>78</v>
      </c>
      <c r="G14" s="4">
        <v>12.0</v>
      </c>
      <c r="H14" s="52" t="s">
        <v>105</v>
      </c>
      <c r="I14" s="45">
        <v>1.0</v>
      </c>
      <c r="J14" s="45">
        <f t="shared" ref="J14:J18" si="7">(540*I14)</f>
        <v>540</v>
      </c>
      <c r="K14" s="45">
        <f t="shared" ref="K14:K18" si="8">(J14/10000)</f>
        <v>0.054</v>
      </c>
      <c r="L14" s="45">
        <f>(D5)</f>
        <v>178</v>
      </c>
      <c r="M14" s="4"/>
      <c r="N14" s="4"/>
      <c r="O14" s="46"/>
      <c r="P14" s="4"/>
      <c r="Q14" s="47"/>
      <c r="R14" s="5"/>
      <c r="S14" s="4"/>
      <c r="T14" s="4"/>
      <c r="U14" s="4"/>
      <c r="V14" s="4"/>
      <c r="W14" s="4"/>
      <c r="X14" s="4"/>
      <c r="Y14" s="4"/>
      <c r="Z14" s="4"/>
    </row>
    <row r="15">
      <c r="A15" s="5"/>
      <c r="B15" s="6"/>
      <c r="C15" s="4">
        <v>336.0</v>
      </c>
      <c r="D15" s="8">
        <v>306.0</v>
      </c>
      <c r="E15" s="5"/>
      <c r="G15" s="4">
        <v>13.0</v>
      </c>
      <c r="H15" s="4" t="s">
        <v>106</v>
      </c>
      <c r="I15" s="45">
        <v>4.0</v>
      </c>
      <c r="J15" s="45">
        <f t="shared" si="7"/>
        <v>2160</v>
      </c>
      <c r="K15" s="45">
        <f t="shared" si="8"/>
        <v>0.216</v>
      </c>
      <c r="L15" s="45">
        <f>(D6+D7+D8+D9)</f>
        <v>663</v>
      </c>
      <c r="M15" s="4"/>
      <c r="N15" s="4"/>
      <c r="O15" s="46"/>
      <c r="P15" s="4"/>
      <c r="Q15" s="47"/>
      <c r="R15" s="5"/>
      <c r="S15" s="4"/>
      <c r="T15" s="4"/>
      <c r="U15" s="4"/>
      <c r="V15" s="4"/>
      <c r="W15" s="4"/>
      <c r="X15" s="4"/>
      <c r="Y15" s="4"/>
      <c r="Z15" s="4"/>
    </row>
    <row r="16">
      <c r="A16" s="5"/>
      <c r="B16" s="7"/>
      <c r="C16" s="8">
        <v>337.0</v>
      </c>
      <c r="D16" s="8">
        <v>324.0</v>
      </c>
      <c r="E16" s="5"/>
      <c r="G16" s="4">
        <v>26.0</v>
      </c>
      <c r="H16" s="4" t="s">
        <v>107</v>
      </c>
      <c r="I16" s="45">
        <v>4.0</v>
      </c>
      <c r="J16" s="45">
        <f t="shared" si="7"/>
        <v>2160</v>
      </c>
      <c r="K16" s="45">
        <f t="shared" si="8"/>
        <v>0.216</v>
      </c>
      <c r="L16" s="45">
        <f>(D35+D36+D37+D38)</f>
        <v>673</v>
      </c>
      <c r="M16" s="4"/>
      <c r="N16" s="4"/>
      <c r="O16" s="48" t="s">
        <v>95</v>
      </c>
      <c r="P16" s="4"/>
      <c r="Q16" s="47"/>
      <c r="R16" s="5"/>
      <c r="S16" s="4"/>
      <c r="T16" s="4"/>
      <c r="U16" s="4"/>
      <c r="V16" s="4"/>
      <c r="W16" s="4"/>
      <c r="X16" s="4"/>
      <c r="Y16" s="4"/>
      <c r="Z16" s="4"/>
    </row>
    <row r="17">
      <c r="A17" s="5"/>
      <c r="B17" s="2">
        <v>17.0</v>
      </c>
      <c r="C17" s="4">
        <v>331.0</v>
      </c>
      <c r="D17" s="8">
        <v>317.0</v>
      </c>
      <c r="E17" s="5"/>
      <c r="G17" s="4">
        <v>28.0</v>
      </c>
      <c r="H17" s="4" t="s">
        <v>108</v>
      </c>
      <c r="I17" s="45">
        <v>6.0</v>
      </c>
      <c r="J17" s="45">
        <f t="shared" si="7"/>
        <v>3240</v>
      </c>
      <c r="K17" s="45">
        <f t="shared" si="8"/>
        <v>0.324</v>
      </c>
      <c r="L17" s="45">
        <f>(D43+D44+D45+D46+D47+D48)</f>
        <v>994</v>
      </c>
      <c r="M17" s="4"/>
      <c r="N17" s="5"/>
      <c r="O17" s="49">
        <f>VARP(L14:L18)</f>
        <v>269721.04</v>
      </c>
      <c r="P17" s="4"/>
      <c r="Q17" s="47"/>
      <c r="R17" s="5"/>
      <c r="S17" s="4"/>
      <c r="T17" s="4"/>
      <c r="U17" s="4"/>
      <c r="V17" s="4"/>
      <c r="W17" s="4"/>
      <c r="X17" s="4"/>
      <c r="Y17" s="4"/>
      <c r="Z17" s="4"/>
    </row>
    <row r="18">
      <c r="A18" s="5"/>
      <c r="B18" s="6"/>
      <c r="C18" s="4">
        <v>332.0</v>
      </c>
      <c r="D18" s="8">
        <v>342.0</v>
      </c>
      <c r="E18" s="5"/>
      <c r="G18" s="5">
        <v>29.0</v>
      </c>
      <c r="H18" s="5" t="s">
        <v>109</v>
      </c>
      <c r="I18" s="19">
        <v>10.0</v>
      </c>
      <c r="J18" s="19">
        <f t="shared" si="7"/>
        <v>5400</v>
      </c>
      <c r="K18" s="19">
        <f t="shared" si="8"/>
        <v>0.54</v>
      </c>
      <c r="L18" s="19">
        <f>(D49+D50+D51+D52+D53+D54+D55+D56+D57+D58)</f>
        <v>1750</v>
      </c>
      <c r="M18" s="5"/>
      <c r="N18" s="5"/>
      <c r="O18" s="48" t="s">
        <v>98</v>
      </c>
      <c r="P18" s="5"/>
      <c r="Q18" s="50"/>
      <c r="R18" s="5"/>
      <c r="S18" s="4"/>
      <c r="T18" s="4"/>
      <c r="U18" s="4"/>
      <c r="V18" s="4"/>
      <c r="W18" s="4"/>
      <c r="X18" s="4"/>
      <c r="Y18" s="4"/>
      <c r="Z18" s="4"/>
    </row>
    <row r="19">
      <c r="A19" s="5"/>
      <c r="B19" s="6"/>
      <c r="C19" s="4">
        <v>334.0</v>
      </c>
      <c r="D19" s="8">
        <v>313.0</v>
      </c>
      <c r="E19" s="5"/>
      <c r="F19" s="24" t="s">
        <v>71</v>
      </c>
      <c r="G19" s="24"/>
      <c r="H19" s="23"/>
      <c r="I19" s="51">
        <f>SUM(I14:I18)</f>
        <v>25</v>
      </c>
      <c r="J19" s="51"/>
      <c r="K19" s="49">
        <f t="shared" ref="K19:L19" si="9">SUM(K14:K18)</f>
        <v>1.35</v>
      </c>
      <c r="L19" s="51">
        <f t="shared" si="9"/>
        <v>4258</v>
      </c>
      <c r="M19" s="49">
        <f>(L19/I19)</f>
        <v>170.32</v>
      </c>
      <c r="N19" s="48"/>
      <c r="O19" s="49">
        <f>_xlfn.VAR.S(L14:L18)</f>
        <v>337151.3</v>
      </c>
      <c r="P19" s="23"/>
      <c r="Q19" s="48"/>
      <c r="R19" s="23"/>
      <c r="S19" s="4"/>
      <c r="T19" s="4"/>
      <c r="U19" s="4"/>
      <c r="V19" s="4"/>
      <c r="W19" s="4"/>
      <c r="X19" s="4"/>
      <c r="Y19" s="4"/>
      <c r="Z19" s="4"/>
    </row>
    <row r="20">
      <c r="A20" s="5"/>
      <c r="B20" s="6"/>
      <c r="C20" s="4">
        <v>335.0</v>
      </c>
      <c r="D20" s="8">
        <v>369.0</v>
      </c>
      <c r="E20" s="5"/>
      <c r="F20" s="23"/>
      <c r="G20" s="23"/>
      <c r="H20" s="51" t="s">
        <v>110</v>
      </c>
      <c r="I20" s="51">
        <f>(I6+I13+I19)</f>
        <v>68</v>
      </c>
      <c r="J20" s="23"/>
      <c r="K20" s="49">
        <f t="shared" ref="K20:M20" si="10">(K6+K13+K19)</f>
        <v>3.672</v>
      </c>
      <c r="L20" s="51">
        <f t="shared" si="10"/>
        <v>15650</v>
      </c>
      <c r="M20" s="49">
        <f t="shared" si="10"/>
        <v>635.3027586</v>
      </c>
      <c r="N20" s="49">
        <f>(L20/I20)</f>
        <v>230.1470588</v>
      </c>
      <c r="O20" s="49">
        <f>(O6+O13+O19)</f>
        <v>556253.1833</v>
      </c>
      <c r="P20" s="28">
        <f>(O20)/(I20)^2</f>
        <v>120.2969687</v>
      </c>
      <c r="Q20" s="28">
        <f t="shared" ref="Q20:Q21" si="11">(2)*SQRT(P20)</f>
        <v>21.93599496</v>
      </c>
      <c r="R20" s="25">
        <f>(Q20/N20)*100</f>
        <v>9.531294934</v>
      </c>
      <c r="S20" s="4"/>
      <c r="T20" s="4"/>
      <c r="U20" s="4"/>
      <c r="V20" s="4"/>
      <c r="W20" s="4"/>
      <c r="X20" s="4"/>
      <c r="Y20" s="4"/>
      <c r="Z20" s="4"/>
    </row>
    <row r="21">
      <c r="A21" s="5"/>
      <c r="B21" s="7"/>
      <c r="C21" s="8">
        <v>339.0</v>
      </c>
      <c r="D21" s="8">
        <v>300.0</v>
      </c>
      <c r="E21" s="4"/>
      <c r="F21" s="4"/>
      <c r="G21" s="4"/>
      <c r="H21" s="4"/>
      <c r="I21" s="4"/>
      <c r="J21" s="4"/>
      <c r="K21" s="4"/>
      <c r="L21" s="4"/>
      <c r="M21" s="4"/>
      <c r="N21" s="5"/>
      <c r="O21" s="28">
        <f>(O4+O11+O17)</f>
        <v>447835.8664</v>
      </c>
      <c r="P21" s="28">
        <f>(O21)/(I20)^2</f>
        <v>96.85031713</v>
      </c>
      <c r="Q21" s="49">
        <f t="shared" si="11"/>
        <v>19.68251174</v>
      </c>
      <c r="R21" s="25">
        <f>(Q21/N20)*100</f>
        <v>8.552145677</v>
      </c>
      <c r="S21" s="4"/>
      <c r="T21" s="4"/>
      <c r="U21" s="4"/>
      <c r="V21" s="4"/>
      <c r="W21" s="4"/>
      <c r="X21" s="4"/>
      <c r="Y21" s="4"/>
      <c r="Z21" s="4"/>
    </row>
    <row r="22">
      <c r="A22" s="5"/>
      <c r="B22" s="2">
        <v>18.0</v>
      </c>
      <c r="C22" s="4">
        <v>338.0</v>
      </c>
      <c r="D22" s="8">
        <v>242.0</v>
      </c>
      <c r="E22" s="4"/>
      <c r="F22" s="4"/>
      <c r="G22" s="4"/>
      <c r="H22" s="4"/>
      <c r="I22" s="4"/>
      <c r="J22" s="4"/>
      <c r="K22" s="4"/>
      <c r="L22" s="4"/>
      <c r="M22" s="4"/>
      <c r="N22" s="4"/>
      <c r="O22" s="47"/>
      <c r="P22" s="4"/>
      <c r="Q22" s="47"/>
      <c r="R22" s="4"/>
      <c r="S22" s="4"/>
      <c r="T22" s="4"/>
      <c r="U22" s="4"/>
      <c r="V22" s="4"/>
      <c r="W22" s="4"/>
      <c r="X22" s="4"/>
      <c r="Y22" s="4"/>
      <c r="Z22" s="4"/>
    </row>
    <row r="23">
      <c r="A23" s="5"/>
      <c r="B23" s="6"/>
      <c r="C23" s="4">
        <v>340.0</v>
      </c>
      <c r="D23" s="8">
        <v>349.0</v>
      </c>
      <c r="E23" s="4"/>
      <c r="F23" s="4"/>
      <c r="G23" s="4"/>
      <c r="H23" s="4"/>
      <c r="I23" s="4"/>
      <c r="J23" s="4"/>
      <c r="K23" s="4"/>
      <c r="L23" s="4"/>
      <c r="M23" s="4"/>
      <c r="N23" s="4"/>
      <c r="O23" s="47"/>
      <c r="P23" s="4"/>
      <c r="Q23" s="47"/>
      <c r="R23" s="4"/>
      <c r="S23" s="4"/>
      <c r="T23" s="4"/>
      <c r="U23" s="4"/>
      <c r="V23" s="4"/>
      <c r="W23" s="4"/>
      <c r="X23" s="4"/>
      <c r="Y23" s="4"/>
      <c r="Z23" s="4"/>
    </row>
    <row r="24">
      <c r="A24" s="5"/>
      <c r="B24" s="6"/>
      <c r="C24" s="4">
        <v>342.0</v>
      </c>
      <c r="D24" s="8">
        <v>345.0</v>
      </c>
      <c r="E24" s="4"/>
      <c r="F24" s="4"/>
      <c r="G24" s="4"/>
      <c r="H24" s="4"/>
      <c r="I24" s="4"/>
      <c r="J24" s="4"/>
      <c r="K24" s="4"/>
      <c r="L24" s="4"/>
      <c r="M24" s="4"/>
      <c r="N24" s="4"/>
      <c r="O24" s="47"/>
      <c r="P24" s="4"/>
      <c r="Q24" s="47"/>
      <c r="R24" s="4"/>
      <c r="S24" s="4"/>
      <c r="T24" s="4"/>
      <c r="U24" s="4"/>
      <c r="V24" s="4"/>
      <c r="W24" s="4"/>
      <c r="X24" s="4"/>
      <c r="Y24" s="4"/>
      <c r="Z24" s="4"/>
    </row>
    <row r="25">
      <c r="A25" s="5"/>
      <c r="B25" s="6"/>
      <c r="C25" s="4">
        <v>343.0</v>
      </c>
      <c r="D25" s="8">
        <v>281.0</v>
      </c>
      <c r="E25" s="4"/>
      <c r="F25" s="4"/>
      <c r="G25" s="4"/>
      <c r="H25" s="4"/>
      <c r="I25" s="4"/>
      <c r="J25" s="4"/>
      <c r="K25" s="4"/>
      <c r="L25" s="4"/>
      <c r="M25" s="4"/>
      <c r="N25" s="4"/>
      <c r="O25" s="47"/>
      <c r="P25" s="4"/>
      <c r="Q25" s="47"/>
      <c r="R25" s="4"/>
      <c r="S25" s="4"/>
      <c r="T25" s="4"/>
      <c r="U25" s="4"/>
      <c r="V25" s="4"/>
      <c r="W25" s="4"/>
      <c r="X25" s="4"/>
      <c r="Y25" s="4"/>
      <c r="Z25" s="4"/>
    </row>
    <row r="26">
      <c r="A26" s="5"/>
      <c r="B26" s="6"/>
      <c r="C26" s="4">
        <v>347.0</v>
      </c>
      <c r="D26" s="8">
        <v>325.0</v>
      </c>
      <c r="E26" s="4"/>
      <c r="F26" s="4"/>
      <c r="G26" s="4"/>
      <c r="H26" s="4"/>
      <c r="I26" s="4"/>
      <c r="J26" s="4"/>
      <c r="K26" s="4"/>
      <c r="L26" s="4"/>
      <c r="M26" s="4"/>
      <c r="N26" s="4"/>
      <c r="O26" s="47"/>
      <c r="P26" s="4"/>
      <c r="Q26" s="47"/>
      <c r="R26" s="4"/>
      <c r="S26" s="4"/>
      <c r="T26" s="4"/>
      <c r="U26" s="4"/>
      <c r="V26" s="4"/>
      <c r="W26" s="4"/>
      <c r="X26" s="4"/>
      <c r="Y26" s="4"/>
      <c r="Z26" s="4"/>
    </row>
    <row r="27">
      <c r="A27" s="5"/>
      <c r="B27" s="7"/>
      <c r="C27" s="8">
        <v>348.0</v>
      </c>
      <c r="D27" s="8">
        <v>296.0</v>
      </c>
      <c r="E27" s="4"/>
      <c r="F27" s="4"/>
      <c r="G27" s="4"/>
      <c r="H27" s="4"/>
      <c r="I27" s="4"/>
      <c r="J27" s="4"/>
      <c r="K27" s="4"/>
      <c r="L27" s="4"/>
      <c r="M27" s="4"/>
      <c r="N27" s="4"/>
      <c r="O27" s="47"/>
      <c r="P27" s="4"/>
      <c r="Q27" s="47"/>
      <c r="R27" s="4"/>
      <c r="S27" s="4"/>
      <c r="T27" s="4"/>
      <c r="U27" s="4"/>
      <c r="V27" s="4"/>
      <c r="W27" s="4"/>
      <c r="X27" s="4"/>
      <c r="Y27" s="4"/>
      <c r="Z27" s="4"/>
    </row>
    <row r="28">
      <c r="A28" s="5"/>
      <c r="B28" s="2">
        <v>19.0</v>
      </c>
      <c r="C28" s="4">
        <v>341.0</v>
      </c>
      <c r="D28" s="8">
        <v>319.0</v>
      </c>
      <c r="E28" s="4"/>
      <c r="F28" s="4"/>
      <c r="G28" s="4"/>
      <c r="H28" s="4"/>
      <c r="I28" s="4"/>
      <c r="J28" s="4"/>
      <c r="K28" s="4"/>
      <c r="L28" s="4"/>
      <c r="M28" s="4"/>
      <c r="N28" s="4"/>
      <c r="O28" s="47"/>
      <c r="P28" s="4"/>
      <c r="Q28" s="47"/>
      <c r="R28" s="4"/>
      <c r="S28" s="4"/>
      <c r="T28" s="4"/>
      <c r="U28" s="4"/>
      <c r="V28" s="4"/>
      <c r="W28" s="4"/>
      <c r="X28" s="4"/>
      <c r="Y28" s="4"/>
      <c r="Z28" s="4"/>
    </row>
    <row r="29">
      <c r="A29" s="5"/>
      <c r="B29" s="6"/>
      <c r="C29" s="4">
        <v>344.0</v>
      </c>
      <c r="D29" s="8">
        <v>320.0</v>
      </c>
      <c r="E29" s="4"/>
      <c r="F29" s="4"/>
      <c r="G29" s="4"/>
      <c r="H29" s="4"/>
      <c r="I29" s="4"/>
      <c r="J29" s="4"/>
      <c r="K29" s="4"/>
      <c r="L29" s="4"/>
      <c r="M29" s="4"/>
      <c r="N29" s="4"/>
      <c r="O29" s="47"/>
      <c r="P29" s="4"/>
      <c r="Q29" s="47"/>
      <c r="R29" s="4"/>
      <c r="S29" s="4"/>
      <c r="T29" s="4"/>
      <c r="U29" s="4"/>
      <c r="V29" s="4"/>
      <c r="W29" s="4"/>
      <c r="X29" s="4"/>
      <c r="Y29" s="4"/>
      <c r="Z29" s="4"/>
    </row>
    <row r="30">
      <c r="A30" s="5"/>
      <c r="B30" s="6"/>
      <c r="C30" s="4">
        <v>345.0</v>
      </c>
      <c r="D30" s="8">
        <v>268.0</v>
      </c>
      <c r="E30" s="4"/>
      <c r="F30" s="4"/>
      <c r="G30" s="4"/>
      <c r="H30" s="4"/>
      <c r="I30" s="4"/>
      <c r="J30" s="4"/>
      <c r="K30" s="4"/>
      <c r="L30" s="4"/>
      <c r="M30" s="4"/>
      <c r="N30" s="4"/>
      <c r="O30" s="47"/>
      <c r="P30" s="4"/>
      <c r="Q30" s="47"/>
      <c r="R30" s="4"/>
      <c r="S30" s="4"/>
      <c r="T30" s="4"/>
      <c r="U30" s="4"/>
      <c r="V30" s="4"/>
      <c r="W30" s="4"/>
      <c r="X30" s="4"/>
      <c r="Y30" s="4"/>
      <c r="Z30" s="4"/>
    </row>
    <row r="31">
      <c r="A31" s="5"/>
      <c r="B31" s="6"/>
      <c r="C31" s="4">
        <v>346.0</v>
      </c>
      <c r="D31" s="8">
        <v>254.0</v>
      </c>
      <c r="E31" s="4"/>
      <c r="F31" s="4"/>
      <c r="G31" s="4"/>
      <c r="H31" s="4"/>
      <c r="I31" s="4"/>
      <c r="J31" s="4"/>
      <c r="K31" s="4"/>
      <c r="L31" s="4"/>
      <c r="M31" s="4"/>
      <c r="N31" s="4"/>
      <c r="O31" s="47"/>
      <c r="P31" s="4"/>
      <c r="Q31" s="47"/>
      <c r="R31" s="4"/>
      <c r="S31" s="4"/>
      <c r="T31" s="4"/>
      <c r="U31" s="4"/>
      <c r="V31" s="4"/>
      <c r="W31" s="4"/>
      <c r="X31" s="4"/>
      <c r="Y31" s="4"/>
      <c r="Z31" s="4"/>
    </row>
    <row r="32">
      <c r="A32" s="5"/>
      <c r="B32" s="6"/>
      <c r="C32" s="4">
        <v>349.0</v>
      </c>
      <c r="D32" s="8">
        <v>362.0</v>
      </c>
      <c r="E32" s="4"/>
      <c r="F32" s="4"/>
      <c r="G32" s="4"/>
      <c r="H32" s="4"/>
      <c r="I32" s="4"/>
      <c r="J32" s="4"/>
      <c r="K32" s="4"/>
      <c r="L32" s="4"/>
      <c r="M32" s="4"/>
      <c r="N32" s="4"/>
      <c r="O32" s="47"/>
      <c r="P32" s="4"/>
      <c r="Q32" s="47"/>
      <c r="R32" s="4"/>
      <c r="S32" s="4"/>
      <c r="T32" s="4"/>
      <c r="U32" s="4"/>
      <c r="V32" s="4"/>
      <c r="W32" s="4"/>
      <c r="X32" s="4"/>
      <c r="Y32" s="4"/>
      <c r="Z32" s="4"/>
    </row>
    <row r="33">
      <c r="A33" s="5"/>
      <c r="B33" s="6"/>
      <c r="C33" s="4">
        <v>351.0</v>
      </c>
      <c r="D33" s="8">
        <v>335.0</v>
      </c>
      <c r="E33" s="4"/>
      <c r="F33" s="4"/>
      <c r="G33" s="4"/>
      <c r="H33" s="4"/>
      <c r="I33" s="4"/>
      <c r="J33" s="4"/>
      <c r="K33" s="4"/>
      <c r="L33" s="4"/>
      <c r="M33" s="4"/>
      <c r="N33" s="4"/>
      <c r="O33" s="47"/>
      <c r="P33" s="4"/>
      <c r="Q33" s="47"/>
      <c r="R33" s="4"/>
      <c r="S33" s="4"/>
      <c r="T33" s="4"/>
      <c r="U33" s="4"/>
      <c r="V33" s="4"/>
      <c r="W33" s="4"/>
      <c r="X33" s="4"/>
      <c r="Y33" s="4"/>
      <c r="Z33" s="4"/>
    </row>
    <row r="34">
      <c r="A34" s="5"/>
      <c r="B34" s="7"/>
      <c r="C34" s="8">
        <v>352.0</v>
      </c>
      <c r="D34" s="8">
        <v>297.0</v>
      </c>
      <c r="E34" s="4"/>
      <c r="F34" s="4"/>
      <c r="G34" s="4"/>
      <c r="H34" s="4"/>
      <c r="I34" s="4"/>
      <c r="J34" s="4"/>
      <c r="K34" s="4"/>
      <c r="L34" s="4"/>
      <c r="M34" s="4"/>
      <c r="N34" s="4"/>
      <c r="O34" s="47"/>
      <c r="P34" s="4"/>
      <c r="Q34" s="47"/>
      <c r="R34" s="4"/>
      <c r="S34" s="4"/>
      <c r="T34" s="4"/>
      <c r="U34" s="4"/>
      <c r="V34" s="4"/>
      <c r="W34" s="4"/>
      <c r="X34" s="4"/>
      <c r="Y34" s="4"/>
      <c r="Z34" s="4"/>
    </row>
    <row r="35">
      <c r="A35" s="5"/>
      <c r="B35" s="2">
        <v>26.0</v>
      </c>
      <c r="C35" s="4">
        <v>170.0</v>
      </c>
      <c r="D35" s="8">
        <v>167.0</v>
      </c>
      <c r="E35" s="4"/>
      <c r="F35" s="4"/>
      <c r="G35" s="4"/>
      <c r="H35" s="4"/>
      <c r="I35" s="4"/>
      <c r="J35" s="4"/>
      <c r="K35" s="4"/>
      <c r="L35" s="4"/>
      <c r="M35" s="4"/>
      <c r="N35" s="4"/>
      <c r="O35" s="47"/>
      <c r="P35" s="4"/>
      <c r="Q35" s="47"/>
      <c r="R35" s="4"/>
      <c r="S35" s="4"/>
      <c r="T35" s="4"/>
      <c r="U35" s="4"/>
      <c r="V35" s="4"/>
      <c r="W35" s="4"/>
      <c r="X35" s="4"/>
      <c r="Y35" s="4"/>
      <c r="Z35" s="4"/>
    </row>
    <row r="36">
      <c r="A36" s="5"/>
      <c r="B36" s="6"/>
      <c r="C36" s="4">
        <v>176.0</v>
      </c>
      <c r="D36" s="8">
        <v>174.0</v>
      </c>
      <c r="E36" s="4"/>
      <c r="F36" s="4"/>
      <c r="G36" s="4"/>
      <c r="H36" s="4"/>
      <c r="I36" s="4"/>
      <c r="J36" s="4"/>
      <c r="K36" s="4"/>
      <c r="L36" s="4"/>
      <c r="M36" s="4"/>
      <c r="N36" s="4"/>
      <c r="O36" s="47"/>
      <c r="P36" s="4"/>
      <c r="Q36" s="47"/>
      <c r="R36" s="4"/>
      <c r="S36" s="4"/>
      <c r="T36" s="4"/>
      <c r="U36" s="4"/>
      <c r="V36" s="4"/>
      <c r="W36" s="4"/>
      <c r="X36" s="4"/>
      <c r="Y36" s="4"/>
      <c r="Z36" s="4"/>
    </row>
    <row r="37">
      <c r="A37" s="5"/>
      <c r="B37" s="6"/>
      <c r="C37" s="4">
        <v>178.0</v>
      </c>
      <c r="D37" s="8">
        <v>167.0</v>
      </c>
      <c r="E37" s="4"/>
      <c r="F37" s="4"/>
      <c r="G37" s="4"/>
      <c r="H37" s="4"/>
      <c r="I37" s="4"/>
      <c r="J37" s="4"/>
      <c r="K37" s="4"/>
      <c r="L37" s="4"/>
      <c r="M37" s="4"/>
      <c r="N37" s="4"/>
      <c r="O37" s="47"/>
      <c r="P37" s="4"/>
      <c r="Q37" s="47"/>
      <c r="R37" s="4"/>
      <c r="S37" s="4"/>
      <c r="T37" s="4"/>
      <c r="U37" s="4"/>
      <c r="V37" s="4"/>
      <c r="W37" s="4"/>
      <c r="X37" s="4"/>
      <c r="Y37" s="4"/>
      <c r="Z37" s="4"/>
    </row>
    <row r="38">
      <c r="A38" s="5"/>
      <c r="B38" s="7"/>
      <c r="C38" s="8">
        <v>181.0</v>
      </c>
      <c r="D38" s="8">
        <v>165.0</v>
      </c>
      <c r="E38" s="4"/>
      <c r="F38" s="4"/>
      <c r="G38" s="4"/>
      <c r="H38" s="4"/>
      <c r="I38" s="4"/>
      <c r="J38" s="4"/>
      <c r="K38" s="4"/>
      <c r="L38" s="4"/>
      <c r="M38" s="4"/>
      <c r="N38" s="4"/>
      <c r="O38" s="47"/>
      <c r="P38" s="4"/>
      <c r="Q38" s="47"/>
      <c r="R38" s="4"/>
      <c r="S38" s="4"/>
      <c r="T38" s="4"/>
      <c r="U38" s="4"/>
      <c r="V38" s="4"/>
      <c r="W38" s="4"/>
      <c r="X38" s="4"/>
      <c r="Y38" s="4"/>
      <c r="Z38" s="4"/>
    </row>
    <row r="39">
      <c r="A39" s="5"/>
      <c r="B39" s="2">
        <v>27.0</v>
      </c>
      <c r="C39" s="4">
        <v>103.0</v>
      </c>
      <c r="D39" s="8">
        <v>390.0</v>
      </c>
      <c r="E39" s="4"/>
      <c r="F39" s="4"/>
      <c r="G39" s="4"/>
      <c r="H39" s="4"/>
      <c r="I39" s="4"/>
      <c r="J39" s="4"/>
      <c r="K39" s="4"/>
      <c r="L39" s="4"/>
      <c r="M39" s="4"/>
      <c r="N39" s="4"/>
      <c r="O39" s="47"/>
      <c r="P39" s="4"/>
      <c r="Q39" s="47"/>
      <c r="R39" s="4"/>
      <c r="S39" s="4"/>
      <c r="T39" s="4"/>
      <c r="U39" s="4"/>
      <c r="V39" s="4"/>
      <c r="W39" s="4"/>
      <c r="X39" s="4"/>
      <c r="Y39" s="4"/>
      <c r="Z39" s="4"/>
    </row>
    <row r="40">
      <c r="A40" s="5"/>
      <c r="B40" s="6"/>
      <c r="C40" s="4">
        <v>188.0</v>
      </c>
      <c r="D40" s="8">
        <v>387.0</v>
      </c>
      <c r="E40" s="4"/>
      <c r="F40" s="4"/>
      <c r="G40" s="4"/>
      <c r="H40" s="4"/>
      <c r="I40" s="4"/>
      <c r="J40" s="4"/>
      <c r="K40" s="4"/>
      <c r="L40" s="4"/>
      <c r="M40" s="4"/>
      <c r="N40" s="4"/>
      <c r="O40" s="47"/>
      <c r="P40" s="4"/>
      <c r="Q40" s="47"/>
      <c r="R40" s="4"/>
      <c r="S40" s="4"/>
      <c r="T40" s="4"/>
      <c r="U40" s="4"/>
      <c r="V40" s="4"/>
      <c r="W40" s="4"/>
      <c r="X40" s="4"/>
      <c r="Y40" s="4"/>
      <c r="Z40" s="4"/>
    </row>
    <row r="41">
      <c r="A41" s="5"/>
      <c r="B41" s="6"/>
      <c r="C41" s="4">
        <v>309.0</v>
      </c>
      <c r="D41" s="8">
        <v>384.0</v>
      </c>
      <c r="E41" s="4"/>
      <c r="F41" s="4"/>
      <c r="G41" s="4"/>
      <c r="H41" s="4"/>
      <c r="I41" s="4"/>
      <c r="J41" s="4"/>
      <c r="K41" s="4"/>
      <c r="L41" s="4"/>
      <c r="M41" s="4"/>
      <c r="N41" s="4"/>
      <c r="O41" s="47"/>
      <c r="P41" s="4"/>
      <c r="Q41" s="47"/>
      <c r="R41" s="4"/>
      <c r="S41" s="4"/>
      <c r="T41" s="4"/>
      <c r="U41" s="4"/>
      <c r="V41" s="4"/>
      <c r="W41" s="4"/>
      <c r="X41" s="4"/>
      <c r="Y41" s="4"/>
      <c r="Z41" s="4"/>
    </row>
    <row r="42">
      <c r="A42" s="5"/>
      <c r="B42" s="7"/>
      <c r="C42" s="8">
        <v>380.0</v>
      </c>
      <c r="D42" s="8">
        <v>364.0</v>
      </c>
      <c r="E42" s="4"/>
      <c r="F42" s="4"/>
      <c r="G42" s="4"/>
      <c r="H42" s="4"/>
      <c r="I42" s="4"/>
      <c r="J42" s="4"/>
      <c r="K42" s="4"/>
      <c r="L42" s="4"/>
      <c r="M42" s="4"/>
      <c r="N42" s="4"/>
      <c r="O42" s="47"/>
      <c r="P42" s="4"/>
      <c r="Q42" s="47"/>
      <c r="R42" s="4"/>
      <c r="S42" s="4"/>
      <c r="T42" s="4"/>
      <c r="U42" s="4"/>
      <c r="V42" s="4"/>
      <c r="W42" s="4"/>
      <c r="X42" s="4"/>
      <c r="Y42" s="4"/>
      <c r="Z42" s="4"/>
    </row>
    <row r="43">
      <c r="A43" s="5"/>
      <c r="B43" s="2">
        <v>28.0</v>
      </c>
      <c r="C43" s="4">
        <v>106.0</v>
      </c>
      <c r="D43" s="8">
        <v>189.0</v>
      </c>
      <c r="E43" s="4"/>
      <c r="F43" s="4"/>
      <c r="G43" s="4"/>
      <c r="H43" s="4"/>
      <c r="I43" s="4"/>
      <c r="J43" s="4"/>
      <c r="K43" s="4"/>
      <c r="L43" s="4"/>
      <c r="M43" s="4"/>
      <c r="N43" s="4"/>
      <c r="O43" s="47"/>
      <c r="P43" s="4"/>
      <c r="Q43" s="47"/>
      <c r="R43" s="4"/>
      <c r="S43" s="4"/>
      <c r="T43" s="4"/>
      <c r="U43" s="4"/>
      <c r="V43" s="4"/>
      <c r="W43" s="4"/>
      <c r="X43" s="4"/>
      <c r="Y43" s="4"/>
      <c r="Z43" s="4"/>
    </row>
    <row r="44">
      <c r="A44" s="5"/>
      <c r="B44" s="6"/>
      <c r="C44" s="4">
        <v>113.0</v>
      </c>
      <c r="D44" s="8">
        <v>165.0</v>
      </c>
      <c r="E44" s="4"/>
      <c r="F44" s="4"/>
      <c r="G44" s="4"/>
      <c r="H44" s="4"/>
      <c r="I44" s="4"/>
      <c r="J44" s="4"/>
      <c r="K44" s="4"/>
      <c r="L44" s="4"/>
      <c r="M44" s="4"/>
      <c r="N44" s="4"/>
      <c r="O44" s="47"/>
      <c r="P44" s="4"/>
      <c r="Q44" s="47"/>
      <c r="R44" s="4"/>
      <c r="S44" s="4"/>
      <c r="T44" s="4"/>
      <c r="U44" s="4"/>
      <c r="V44" s="4"/>
      <c r="W44" s="4"/>
      <c r="X44" s="4"/>
      <c r="Y44" s="4"/>
      <c r="Z44" s="4"/>
    </row>
    <row r="45">
      <c r="A45" s="5"/>
      <c r="B45" s="6"/>
      <c r="C45" s="4">
        <v>138.0</v>
      </c>
      <c r="D45" s="8">
        <v>171.0</v>
      </c>
      <c r="E45" s="4"/>
      <c r="F45" s="4"/>
      <c r="G45" s="4"/>
      <c r="H45" s="4"/>
      <c r="I45" s="4"/>
      <c r="J45" s="4"/>
      <c r="K45" s="4"/>
      <c r="L45" s="4"/>
      <c r="M45" s="4"/>
      <c r="N45" s="4"/>
      <c r="O45" s="47"/>
      <c r="P45" s="4"/>
      <c r="Q45" s="47"/>
      <c r="R45" s="4"/>
      <c r="S45" s="4"/>
      <c r="T45" s="4"/>
      <c r="U45" s="4"/>
      <c r="V45" s="4"/>
      <c r="W45" s="4"/>
      <c r="X45" s="4"/>
      <c r="Y45" s="4"/>
      <c r="Z45" s="4"/>
    </row>
    <row r="46">
      <c r="A46" s="5"/>
      <c r="B46" s="6"/>
      <c r="C46" s="4">
        <v>145.0</v>
      </c>
      <c r="D46" s="8">
        <v>159.0</v>
      </c>
      <c r="E46" s="4"/>
      <c r="F46" s="4"/>
      <c r="G46" s="4"/>
      <c r="H46" s="4"/>
      <c r="I46" s="4"/>
      <c r="J46" s="4"/>
      <c r="K46" s="4"/>
      <c r="L46" s="4"/>
      <c r="M46" s="4"/>
      <c r="N46" s="4"/>
      <c r="O46" s="47"/>
      <c r="P46" s="4"/>
      <c r="Q46" s="47"/>
      <c r="R46" s="4"/>
      <c r="S46" s="4"/>
      <c r="T46" s="4"/>
      <c r="U46" s="4"/>
      <c r="V46" s="4"/>
      <c r="W46" s="4"/>
      <c r="X46" s="4"/>
      <c r="Y46" s="4"/>
      <c r="Z46" s="4"/>
    </row>
    <row r="47">
      <c r="A47" s="5"/>
      <c r="B47" s="6"/>
      <c r="C47" s="4">
        <v>209.0</v>
      </c>
      <c r="D47" s="8">
        <v>168.0</v>
      </c>
      <c r="E47" s="4"/>
      <c r="F47" s="4"/>
      <c r="G47" s="4"/>
      <c r="H47" s="4"/>
      <c r="I47" s="4"/>
      <c r="J47" s="4"/>
      <c r="K47" s="4"/>
      <c r="L47" s="4"/>
      <c r="M47" s="4"/>
      <c r="N47" s="4"/>
      <c r="O47" s="47"/>
      <c r="P47" s="4"/>
      <c r="Q47" s="47"/>
      <c r="R47" s="4"/>
      <c r="S47" s="4"/>
      <c r="T47" s="4"/>
      <c r="U47" s="4"/>
      <c r="V47" s="4"/>
      <c r="W47" s="4"/>
      <c r="X47" s="4"/>
      <c r="Y47" s="4"/>
      <c r="Z47" s="4"/>
    </row>
    <row r="48">
      <c r="A48" s="5"/>
      <c r="B48" s="7"/>
      <c r="C48" s="8">
        <v>311.0</v>
      </c>
      <c r="D48" s="8">
        <v>142.0</v>
      </c>
      <c r="E48" s="4"/>
      <c r="F48" s="4"/>
      <c r="G48" s="4"/>
      <c r="H48" s="4"/>
      <c r="I48" s="4"/>
      <c r="J48" s="4"/>
      <c r="K48" s="4"/>
      <c r="L48" s="4"/>
      <c r="M48" s="4"/>
      <c r="N48" s="4"/>
      <c r="O48" s="47"/>
      <c r="P48" s="4"/>
      <c r="Q48" s="47"/>
      <c r="R48" s="4"/>
      <c r="S48" s="4"/>
      <c r="T48" s="4"/>
      <c r="U48" s="4"/>
      <c r="V48" s="4"/>
      <c r="W48" s="4"/>
      <c r="X48" s="4"/>
      <c r="Y48" s="4"/>
      <c r="Z48" s="4"/>
    </row>
    <row r="49">
      <c r="A49" s="5"/>
      <c r="B49" s="2">
        <v>29.0</v>
      </c>
      <c r="C49" s="4">
        <v>112.0</v>
      </c>
      <c r="D49" s="8">
        <v>173.0</v>
      </c>
      <c r="E49" s="4"/>
      <c r="F49" s="4"/>
      <c r="G49" s="4"/>
      <c r="H49" s="4"/>
      <c r="I49" s="4"/>
      <c r="J49" s="4"/>
      <c r="K49" s="4"/>
      <c r="L49" s="4"/>
      <c r="M49" s="4"/>
      <c r="N49" s="4"/>
      <c r="O49" s="47"/>
      <c r="P49" s="4"/>
      <c r="Q49" s="47"/>
      <c r="R49" s="4"/>
      <c r="S49" s="4"/>
      <c r="T49" s="4"/>
      <c r="U49" s="4"/>
      <c r="V49" s="4"/>
      <c r="W49" s="4"/>
      <c r="X49" s="4"/>
      <c r="Y49" s="4"/>
      <c r="Z49" s="4"/>
    </row>
    <row r="50">
      <c r="A50" s="5"/>
      <c r="B50" s="6"/>
      <c r="C50" s="4">
        <v>115.0</v>
      </c>
      <c r="D50" s="8">
        <v>171.0</v>
      </c>
      <c r="E50" s="4"/>
      <c r="F50" s="4"/>
      <c r="G50" s="4"/>
      <c r="H50" s="4"/>
      <c r="I50" s="4"/>
      <c r="J50" s="4"/>
      <c r="K50" s="4"/>
      <c r="L50" s="4"/>
      <c r="M50" s="4"/>
      <c r="N50" s="4"/>
      <c r="O50" s="47"/>
      <c r="P50" s="4"/>
      <c r="Q50" s="47"/>
      <c r="R50" s="4"/>
      <c r="S50" s="4"/>
      <c r="T50" s="4"/>
      <c r="U50" s="4"/>
      <c r="V50" s="4"/>
      <c r="W50" s="4"/>
      <c r="X50" s="4"/>
      <c r="Y50" s="4"/>
      <c r="Z50" s="4"/>
    </row>
    <row r="51">
      <c r="A51" s="5"/>
      <c r="B51" s="6"/>
      <c r="C51" s="4">
        <v>118.0</v>
      </c>
      <c r="D51" s="8">
        <v>176.0</v>
      </c>
      <c r="E51" s="4"/>
      <c r="F51" s="4"/>
      <c r="G51" s="4"/>
      <c r="H51" s="4"/>
      <c r="I51" s="4"/>
      <c r="J51" s="4"/>
      <c r="K51" s="4"/>
      <c r="L51" s="4"/>
      <c r="M51" s="4"/>
      <c r="N51" s="4"/>
      <c r="O51" s="47"/>
      <c r="P51" s="4"/>
      <c r="Q51" s="47"/>
      <c r="R51" s="4"/>
      <c r="S51" s="4"/>
      <c r="T51" s="4"/>
      <c r="U51" s="4"/>
      <c r="V51" s="4"/>
      <c r="W51" s="4"/>
      <c r="X51" s="4"/>
      <c r="Y51" s="4"/>
      <c r="Z51" s="4"/>
    </row>
    <row r="52">
      <c r="A52" s="5"/>
      <c r="B52" s="6"/>
      <c r="C52" s="4">
        <v>121.0</v>
      </c>
      <c r="D52" s="8">
        <v>178.0</v>
      </c>
      <c r="E52" s="4"/>
      <c r="F52" s="4"/>
      <c r="G52" s="4"/>
      <c r="H52" s="4"/>
      <c r="I52" s="4"/>
      <c r="J52" s="4"/>
      <c r="K52" s="4"/>
      <c r="L52" s="4"/>
      <c r="M52" s="4"/>
      <c r="N52" s="4"/>
      <c r="O52" s="47"/>
      <c r="P52" s="4"/>
      <c r="Q52" s="47"/>
      <c r="R52" s="4"/>
      <c r="S52" s="4"/>
      <c r="T52" s="4"/>
      <c r="U52" s="4"/>
      <c r="V52" s="4"/>
      <c r="W52" s="4"/>
      <c r="X52" s="4"/>
      <c r="Y52" s="4"/>
      <c r="Z52" s="4"/>
    </row>
    <row r="53">
      <c r="A53" s="5"/>
      <c r="B53" s="6"/>
      <c r="C53" s="4">
        <v>123.0</v>
      </c>
      <c r="D53" s="8">
        <v>187.0</v>
      </c>
      <c r="E53" s="4"/>
      <c r="F53" s="4"/>
      <c r="G53" s="4"/>
      <c r="H53" s="4"/>
      <c r="I53" s="4"/>
      <c r="J53" s="4"/>
      <c r="K53" s="4"/>
      <c r="L53" s="4"/>
      <c r="M53" s="4"/>
      <c r="N53" s="4"/>
      <c r="O53" s="47"/>
      <c r="P53" s="4"/>
      <c r="Q53" s="47"/>
      <c r="R53" s="4"/>
      <c r="S53" s="4"/>
      <c r="T53" s="4"/>
      <c r="U53" s="4"/>
      <c r="V53" s="4"/>
      <c r="W53" s="4"/>
      <c r="X53" s="4"/>
      <c r="Y53" s="4"/>
      <c r="Z53" s="4"/>
    </row>
    <row r="54">
      <c r="A54" s="5"/>
      <c r="B54" s="6"/>
      <c r="C54" s="4">
        <v>125.0</v>
      </c>
      <c r="D54" s="8">
        <v>185.0</v>
      </c>
      <c r="E54" s="4"/>
      <c r="F54" s="4"/>
      <c r="G54" s="4"/>
      <c r="H54" s="4"/>
      <c r="I54" s="4"/>
      <c r="J54" s="4"/>
      <c r="K54" s="4"/>
      <c r="L54" s="4"/>
      <c r="M54" s="4"/>
      <c r="N54" s="4"/>
      <c r="O54" s="47"/>
      <c r="P54" s="4"/>
      <c r="Q54" s="47"/>
      <c r="R54" s="4"/>
      <c r="S54" s="4"/>
      <c r="T54" s="4"/>
      <c r="U54" s="4"/>
      <c r="V54" s="4"/>
      <c r="W54" s="4"/>
      <c r="X54" s="4"/>
      <c r="Y54" s="4"/>
      <c r="Z54" s="4"/>
    </row>
    <row r="55">
      <c r="A55" s="5"/>
      <c r="B55" s="6"/>
      <c r="C55" s="4">
        <v>231.0</v>
      </c>
      <c r="D55" s="8">
        <v>185.0</v>
      </c>
      <c r="E55" s="4"/>
      <c r="F55" s="4"/>
      <c r="G55" s="4"/>
      <c r="H55" s="4"/>
      <c r="I55" s="4"/>
      <c r="J55" s="4"/>
      <c r="K55" s="4"/>
      <c r="L55" s="4"/>
      <c r="M55" s="4"/>
      <c r="N55" s="4"/>
      <c r="O55" s="47"/>
      <c r="P55" s="4"/>
      <c r="Q55" s="47"/>
      <c r="R55" s="4"/>
      <c r="S55" s="4"/>
      <c r="T55" s="4"/>
      <c r="U55" s="4"/>
      <c r="V55" s="4"/>
      <c r="W55" s="4"/>
      <c r="X55" s="4"/>
      <c r="Y55" s="4"/>
      <c r="Z55" s="4"/>
    </row>
    <row r="56">
      <c r="A56" s="5"/>
      <c r="B56" s="6"/>
      <c r="C56" s="4">
        <v>300.0</v>
      </c>
      <c r="D56" s="8">
        <v>127.0</v>
      </c>
      <c r="E56" s="4"/>
      <c r="F56" s="4"/>
      <c r="G56" s="4"/>
      <c r="H56" s="4"/>
      <c r="I56" s="4"/>
      <c r="J56" s="4"/>
      <c r="K56" s="4"/>
      <c r="L56" s="4"/>
      <c r="M56" s="4"/>
      <c r="N56" s="4"/>
      <c r="O56" s="47"/>
      <c r="P56" s="4"/>
      <c r="Q56" s="47"/>
      <c r="R56" s="4"/>
      <c r="S56" s="4"/>
      <c r="T56" s="4"/>
      <c r="U56" s="4"/>
      <c r="V56" s="4"/>
      <c r="W56" s="4"/>
      <c r="X56" s="4"/>
      <c r="Y56" s="4"/>
      <c r="Z56" s="4"/>
    </row>
    <row r="57">
      <c r="A57" s="5"/>
      <c r="B57" s="6"/>
      <c r="C57" s="4">
        <v>301.0</v>
      </c>
      <c r="D57" s="8">
        <v>180.0</v>
      </c>
      <c r="E57" s="4"/>
      <c r="F57" s="4"/>
      <c r="G57" s="4"/>
      <c r="H57" s="4"/>
      <c r="I57" s="4"/>
      <c r="J57" s="4"/>
      <c r="K57" s="4"/>
      <c r="L57" s="4"/>
      <c r="M57" s="4"/>
      <c r="N57" s="4"/>
      <c r="O57" s="47"/>
      <c r="P57" s="4"/>
      <c r="Q57" s="47"/>
      <c r="R57" s="4"/>
      <c r="S57" s="4"/>
      <c r="T57" s="4"/>
      <c r="U57" s="4"/>
      <c r="V57" s="4"/>
      <c r="W57" s="4"/>
      <c r="X57" s="4"/>
      <c r="Y57" s="4"/>
      <c r="Z57" s="4"/>
    </row>
    <row r="58">
      <c r="A58" s="5"/>
      <c r="B58" s="7"/>
      <c r="C58" s="8">
        <v>302.0</v>
      </c>
      <c r="D58" s="8">
        <v>188.0</v>
      </c>
      <c r="E58" s="4"/>
      <c r="F58" s="4"/>
      <c r="G58" s="4"/>
      <c r="H58" s="4"/>
      <c r="I58" s="4"/>
      <c r="J58" s="4"/>
      <c r="K58" s="4"/>
      <c r="L58" s="4"/>
      <c r="M58" s="4"/>
      <c r="N58" s="4"/>
      <c r="O58" s="47"/>
      <c r="P58" s="4"/>
      <c r="Q58" s="47"/>
      <c r="R58" s="4"/>
      <c r="S58" s="4"/>
      <c r="T58" s="4"/>
      <c r="U58" s="4"/>
      <c r="V58" s="4"/>
      <c r="W58" s="4"/>
      <c r="X58" s="4"/>
      <c r="Y58" s="4"/>
      <c r="Z58" s="4"/>
    </row>
    <row r="59">
      <c r="A59" s="5"/>
      <c r="B59" s="2">
        <v>30.0</v>
      </c>
      <c r="C59" s="4">
        <v>136.0</v>
      </c>
      <c r="D59" s="8">
        <v>125.0</v>
      </c>
      <c r="E59" s="4"/>
      <c r="F59" s="4"/>
      <c r="G59" s="4"/>
      <c r="H59" s="4"/>
      <c r="I59" s="4"/>
      <c r="J59" s="4"/>
      <c r="K59" s="4"/>
      <c r="L59" s="4"/>
      <c r="M59" s="4"/>
      <c r="N59" s="4"/>
      <c r="O59" s="47"/>
      <c r="P59" s="4"/>
      <c r="Q59" s="47"/>
      <c r="R59" s="4"/>
      <c r="S59" s="4"/>
      <c r="T59" s="4"/>
      <c r="U59" s="4"/>
      <c r="V59" s="4"/>
      <c r="W59" s="4"/>
      <c r="X59" s="4"/>
      <c r="Y59" s="4"/>
      <c r="Z59" s="4"/>
    </row>
    <row r="60">
      <c r="A60" s="5"/>
      <c r="B60" s="6"/>
      <c r="C60" s="4">
        <v>141.0</v>
      </c>
      <c r="D60" s="8">
        <v>127.0</v>
      </c>
      <c r="E60" s="4"/>
      <c r="F60" s="4"/>
      <c r="G60" s="4"/>
      <c r="H60" s="4"/>
      <c r="I60" s="4"/>
      <c r="J60" s="4"/>
      <c r="K60" s="4"/>
      <c r="L60" s="4"/>
      <c r="M60" s="4"/>
      <c r="N60" s="4"/>
      <c r="O60" s="47"/>
      <c r="P60" s="4"/>
      <c r="Q60" s="47"/>
      <c r="R60" s="4"/>
      <c r="S60" s="4"/>
      <c r="T60" s="4"/>
      <c r="U60" s="4"/>
      <c r="V60" s="4"/>
      <c r="W60" s="4"/>
      <c r="X60" s="4"/>
      <c r="Y60" s="4"/>
      <c r="Z60" s="4"/>
    </row>
    <row r="61">
      <c r="A61" s="5"/>
      <c r="B61" s="6"/>
      <c r="C61" s="4">
        <v>149.0</v>
      </c>
      <c r="D61" s="8">
        <v>147.0</v>
      </c>
      <c r="E61" s="4"/>
      <c r="F61" s="4"/>
      <c r="G61" s="4"/>
      <c r="H61" s="4"/>
      <c r="I61" s="4"/>
      <c r="J61" s="4"/>
      <c r="K61" s="4"/>
      <c r="L61" s="4"/>
      <c r="M61" s="4"/>
      <c r="N61" s="4"/>
      <c r="O61" s="47"/>
      <c r="P61" s="4"/>
      <c r="Q61" s="47"/>
      <c r="R61" s="4"/>
      <c r="S61" s="4"/>
      <c r="T61" s="4"/>
      <c r="U61" s="4"/>
      <c r="V61" s="4"/>
      <c r="W61" s="4"/>
      <c r="X61" s="4"/>
      <c r="Y61" s="4"/>
      <c r="Z61" s="4"/>
    </row>
    <row r="62">
      <c r="A62" s="5"/>
      <c r="B62" s="6"/>
      <c r="C62" s="4">
        <v>151.0</v>
      </c>
      <c r="D62" s="8">
        <v>137.0</v>
      </c>
      <c r="E62" s="4"/>
      <c r="F62" s="4"/>
      <c r="G62" s="4"/>
      <c r="H62" s="4"/>
      <c r="I62" s="4"/>
      <c r="J62" s="4"/>
      <c r="K62" s="4"/>
      <c r="L62" s="4"/>
      <c r="M62" s="4"/>
      <c r="N62" s="4"/>
      <c r="O62" s="47"/>
      <c r="P62" s="4"/>
      <c r="Q62" s="47"/>
      <c r="R62" s="4"/>
      <c r="S62" s="4"/>
      <c r="T62" s="4"/>
      <c r="U62" s="4"/>
      <c r="V62" s="4"/>
      <c r="W62" s="4"/>
      <c r="X62" s="4"/>
      <c r="Y62" s="4"/>
      <c r="Z62" s="4"/>
    </row>
    <row r="63">
      <c r="A63" s="5"/>
      <c r="B63" s="6"/>
      <c r="C63" s="4">
        <v>305.0</v>
      </c>
      <c r="D63" s="8">
        <v>134.0</v>
      </c>
      <c r="E63" s="4"/>
      <c r="F63" s="4"/>
      <c r="G63" s="4"/>
      <c r="H63" s="4"/>
      <c r="I63" s="4"/>
      <c r="J63" s="4"/>
      <c r="K63" s="4"/>
      <c r="L63" s="4"/>
      <c r="M63" s="4"/>
      <c r="N63" s="4"/>
      <c r="O63" s="47"/>
      <c r="P63" s="4"/>
      <c r="Q63" s="47"/>
      <c r="R63" s="4"/>
      <c r="S63" s="4"/>
      <c r="T63" s="4"/>
      <c r="U63" s="4"/>
      <c r="V63" s="4"/>
      <c r="W63" s="4"/>
      <c r="X63" s="4"/>
      <c r="Y63" s="4"/>
      <c r="Z63" s="4"/>
    </row>
    <row r="64">
      <c r="A64" s="5"/>
      <c r="B64" s="7"/>
      <c r="C64" s="8">
        <v>306.0</v>
      </c>
      <c r="D64" s="8">
        <v>129.0</v>
      </c>
      <c r="E64" s="4"/>
      <c r="F64" s="4"/>
      <c r="G64" s="4"/>
      <c r="H64" s="4"/>
      <c r="I64" s="4"/>
      <c r="J64" s="4"/>
      <c r="K64" s="4"/>
      <c r="L64" s="4"/>
      <c r="M64" s="4"/>
      <c r="N64" s="4"/>
      <c r="O64" s="47"/>
      <c r="P64" s="4"/>
      <c r="Q64" s="47"/>
      <c r="R64" s="4"/>
      <c r="S64" s="4"/>
      <c r="T64" s="4"/>
      <c r="U64" s="4"/>
      <c r="V64" s="4"/>
      <c r="W64" s="4"/>
      <c r="X64" s="4"/>
      <c r="Y64" s="4"/>
      <c r="Z64" s="4"/>
    </row>
    <row r="65">
      <c r="A65" s="5"/>
      <c r="B65" s="2">
        <v>31.0</v>
      </c>
      <c r="C65" s="4">
        <v>156.0</v>
      </c>
      <c r="D65" s="8">
        <v>127.0</v>
      </c>
      <c r="E65" s="4"/>
      <c r="F65" s="4"/>
      <c r="G65" s="4"/>
      <c r="H65" s="4"/>
      <c r="I65" s="4"/>
      <c r="J65" s="4"/>
      <c r="K65" s="4"/>
      <c r="L65" s="4"/>
      <c r="M65" s="4"/>
      <c r="N65" s="4"/>
      <c r="O65" s="47"/>
      <c r="P65" s="4"/>
      <c r="Q65" s="47"/>
      <c r="R65" s="4"/>
      <c r="S65" s="4"/>
      <c r="T65" s="4"/>
      <c r="U65" s="4"/>
      <c r="V65" s="4"/>
      <c r="W65" s="4"/>
      <c r="X65" s="4"/>
      <c r="Y65" s="4"/>
      <c r="Z65" s="4"/>
    </row>
    <row r="66">
      <c r="A66" s="5"/>
      <c r="B66" s="6"/>
      <c r="C66" s="4">
        <v>160.0</v>
      </c>
      <c r="D66" s="8">
        <v>135.0</v>
      </c>
      <c r="E66" s="4"/>
      <c r="F66" s="4"/>
      <c r="G66" s="4"/>
      <c r="H66" s="4"/>
      <c r="I66" s="4"/>
      <c r="J66" s="4"/>
      <c r="K66" s="4"/>
      <c r="L66" s="4"/>
      <c r="M66" s="4"/>
      <c r="N66" s="4"/>
      <c r="O66" s="47"/>
      <c r="P66" s="4"/>
      <c r="Q66" s="47"/>
      <c r="R66" s="4"/>
      <c r="S66" s="4"/>
      <c r="T66" s="4"/>
      <c r="U66" s="4"/>
      <c r="V66" s="4"/>
      <c r="W66" s="4"/>
      <c r="X66" s="4"/>
      <c r="Y66" s="4"/>
      <c r="Z66" s="4"/>
    </row>
    <row r="67">
      <c r="A67" s="5"/>
      <c r="B67" s="6"/>
      <c r="C67" s="4">
        <v>307.0</v>
      </c>
      <c r="D67" s="8">
        <v>139.0</v>
      </c>
      <c r="E67" s="4"/>
      <c r="F67" s="4"/>
      <c r="G67" s="4"/>
      <c r="H67" s="4"/>
      <c r="I67" s="4"/>
      <c r="J67" s="4"/>
      <c r="K67" s="4"/>
      <c r="L67" s="4"/>
      <c r="M67" s="4"/>
      <c r="N67" s="4"/>
      <c r="O67" s="47"/>
      <c r="P67" s="4"/>
      <c r="Q67" s="47"/>
      <c r="R67" s="4"/>
      <c r="S67" s="4"/>
      <c r="T67" s="4"/>
      <c r="U67" s="4"/>
      <c r="V67" s="4"/>
      <c r="W67" s="4"/>
      <c r="X67" s="4"/>
      <c r="Y67" s="4"/>
      <c r="Z67" s="4"/>
    </row>
    <row r="68">
      <c r="A68" s="5"/>
      <c r="B68" s="7"/>
      <c r="C68" s="8">
        <v>308.0</v>
      </c>
      <c r="D68" s="8">
        <v>127.0</v>
      </c>
      <c r="E68" s="4"/>
      <c r="F68" s="4"/>
      <c r="G68" s="4"/>
      <c r="H68" s="4"/>
      <c r="I68" s="4"/>
      <c r="J68" s="4"/>
      <c r="K68" s="4"/>
      <c r="L68" s="4"/>
      <c r="M68" s="4"/>
      <c r="N68" s="4"/>
      <c r="O68" s="47"/>
      <c r="P68" s="4"/>
      <c r="Q68" s="47"/>
      <c r="R68" s="4"/>
      <c r="S68" s="4"/>
      <c r="T68" s="4"/>
      <c r="U68" s="4"/>
      <c r="V68" s="4"/>
      <c r="W68" s="4"/>
      <c r="X68" s="4"/>
      <c r="Y68" s="4"/>
      <c r="Z68" s="4"/>
    </row>
    <row r="69">
      <c r="A69" s="5"/>
      <c r="B69" s="2">
        <v>32.0</v>
      </c>
      <c r="C69" s="4">
        <v>163.0</v>
      </c>
      <c r="D69" s="8">
        <v>148.0</v>
      </c>
      <c r="E69" s="4"/>
      <c r="F69" s="4"/>
      <c r="G69" s="4"/>
      <c r="H69" s="4"/>
      <c r="I69" s="4"/>
      <c r="J69" s="4"/>
      <c r="K69" s="4"/>
      <c r="L69" s="4"/>
      <c r="M69" s="4"/>
      <c r="N69" s="4"/>
      <c r="O69" s="47"/>
      <c r="P69" s="4"/>
      <c r="Q69" s="47"/>
      <c r="R69" s="4"/>
      <c r="S69" s="4"/>
      <c r="T69" s="4"/>
      <c r="U69" s="4"/>
      <c r="V69" s="4"/>
      <c r="W69" s="4"/>
      <c r="X69" s="4"/>
      <c r="Y69" s="4"/>
      <c r="Z69" s="4"/>
    </row>
    <row r="70">
      <c r="A70" s="5"/>
      <c r="B70" s="7"/>
      <c r="C70" s="8">
        <v>167.0</v>
      </c>
      <c r="D70" s="8">
        <v>139.0</v>
      </c>
      <c r="E70" s="4"/>
      <c r="F70" s="4"/>
      <c r="G70" s="4"/>
      <c r="H70" s="4"/>
      <c r="I70" s="4"/>
      <c r="J70" s="4"/>
      <c r="K70" s="4"/>
      <c r="L70" s="4"/>
      <c r="M70" s="4"/>
      <c r="N70" s="4"/>
      <c r="O70" s="47"/>
      <c r="P70" s="4"/>
      <c r="Q70" s="47"/>
      <c r="R70" s="4"/>
      <c r="S70" s="4"/>
      <c r="T70" s="4"/>
      <c r="U70" s="4"/>
      <c r="V70" s="4"/>
      <c r="W70" s="4"/>
      <c r="X70" s="4"/>
      <c r="Y70" s="4"/>
      <c r="Z70" s="4"/>
    </row>
    <row r="7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7"/>
      <c r="P71" s="4"/>
      <c r="Q71" s="47"/>
      <c r="R71" s="4"/>
      <c r="S71" s="4"/>
      <c r="T71" s="4"/>
      <c r="U71" s="4"/>
      <c r="V71" s="4"/>
      <c r="W71" s="4"/>
      <c r="X71" s="4"/>
      <c r="Y71" s="4"/>
      <c r="Z71" s="4"/>
    </row>
    <row r="72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7"/>
      <c r="P72" s="4"/>
      <c r="Q72" s="47"/>
      <c r="R72" s="4"/>
      <c r="S72" s="4"/>
      <c r="T72" s="4"/>
      <c r="U72" s="4"/>
      <c r="V72" s="4"/>
      <c r="W72" s="4"/>
      <c r="X72" s="4"/>
      <c r="Y72" s="4"/>
      <c r="Z72" s="4"/>
    </row>
    <row r="73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7"/>
      <c r="P73" s="4"/>
      <c r="Q73" s="47"/>
      <c r="R73" s="4"/>
      <c r="S73" s="4"/>
      <c r="T73" s="4"/>
      <c r="U73" s="4"/>
      <c r="V73" s="4"/>
      <c r="W73" s="4"/>
      <c r="X73" s="4"/>
      <c r="Y73" s="4"/>
      <c r="Z73" s="4"/>
    </row>
    <row r="74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7"/>
      <c r="P74" s="4"/>
      <c r="Q74" s="47"/>
      <c r="R74" s="4"/>
      <c r="S74" s="4"/>
      <c r="T74" s="4"/>
      <c r="U74" s="4"/>
      <c r="V74" s="4"/>
      <c r="W74" s="4"/>
      <c r="X74" s="4"/>
      <c r="Y74" s="4"/>
      <c r="Z74" s="4"/>
    </row>
    <row r="7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7"/>
      <c r="P75" s="4"/>
      <c r="Q75" s="47"/>
      <c r="R75" s="4"/>
      <c r="S75" s="4"/>
      <c r="T75" s="4"/>
      <c r="U75" s="4"/>
      <c r="V75" s="4"/>
      <c r="W75" s="4"/>
      <c r="X75" s="4"/>
      <c r="Y75" s="4"/>
      <c r="Z75" s="4"/>
    </row>
    <row r="76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7"/>
      <c r="P76" s="4"/>
      <c r="Q76" s="47"/>
      <c r="R76" s="4"/>
      <c r="S76" s="4"/>
      <c r="T76" s="4"/>
      <c r="U76" s="4"/>
      <c r="V76" s="4"/>
      <c r="W76" s="4"/>
      <c r="X76" s="4"/>
      <c r="Y76" s="4"/>
      <c r="Z76" s="4"/>
    </row>
    <row r="77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7"/>
      <c r="P77" s="4"/>
      <c r="Q77" s="47"/>
      <c r="R77" s="4"/>
      <c r="S77" s="4"/>
      <c r="T77" s="4"/>
      <c r="U77" s="4"/>
      <c r="V77" s="4"/>
      <c r="W77" s="4"/>
      <c r="X77" s="4"/>
      <c r="Y77" s="4"/>
      <c r="Z77" s="4"/>
    </row>
    <row r="78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7"/>
      <c r="P78" s="4"/>
      <c r="Q78" s="47"/>
      <c r="R78" s="4"/>
      <c r="S78" s="4"/>
      <c r="T78" s="4"/>
      <c r="U78" s="4"/>
      <c r="V78" s="4"/>
      <c r="W78" s="4"/>
      <c r="X78" s="4"/>
      <c r="Y78" s="4"/>
      <c r="Z78" s="4"/>
    </row>
    <row r="79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7"/>
      <c r="P79" s="4"/>
      <c r="Q79" s="47"/>
      <c r="R79" s="4"/>
      <c r="S79" s="4"/>
      <c r="T79" s="4"/>
      <c r="U79" s="4"/>
      <c r="V79" s="4"/>
      <c r="W79" s="4"/>
      <c r="X79" s="4"/>
      <c r="Y79" s="4"/>
      <c r="Z79" s="4"/>
    </row>
    <row r="80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7"/>
      <c r="P80" s="4"/>
      <c r="Q80" s="47"/>
      <c r="R80" s="4"/>
      <c r="S80" s="4"/>
      <c r="T80" s="4"/>
      <c r="U80" s="4"/>
      <c r="V80" s="4"/>
      <c r="W80" s="4"/>
      <c r="X80" s="4"/>
      <c r="Y80" s="4"/>
      <c r="Z80" s="4"/>
    </row>
    <row r="8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7"/>
      <c r="P81" s="4"/>
      <c r="Q81" s="47"/>
      <c r="R81" s="4"/>
      <c r="S81" s="4"/>
      <c r="T81" s="4"/>
      <c r="U81" s="4"/>
      <c r="V81" s="4"/>
      <c r="W81" s="4"/>
      <c r="X81" s="4"/>
      <c r="Y81" s="4"/>
      <c r="Z81" s="4"/>
    </row>
    <row r="82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7"/>
      <c r="P82" s="4"/>
      <c r="Q82" s="47"/>
      <c r="R82" s="4"/>
      <c r="S82" s="4"/>
      <c r="T82" s="4"/>
      <c r="U82" s="4"/>
      <c r="V82" s="4"/>
      <c r="W82" s="4"/>
      <c r="X82" s="4"/>
      <c r="Y82" s="4"/>
      <c r="Z82" s="4"/>
    </row>
    <row r="83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7"/>
      <c r="P83" s="4"/>
      <c r="Q83" s="47"/>
      <c r="R83" s="4"/>
      <c r="S83" s="4"/>
      <c r="T83" s="4"/>
      <c r="U83" s="4"/>
      <c r="V83" s="4"/>
      <c r="W83" s="4"/>
      <c r="X83" s="4"/>
      <c r="Y83" s="4"/>
      <c r="Z83" s="4"/>
    </row>
    <row r="84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7"/>
      <c r="P84" s="4"/>
      <c r="Q84" s="47"/>
      <c r="R84" s="4"/>
      <c r="S84" s="4"/>
      <c r="T84" s="4"/>
      <c r="U84" s="4"/>
      <c r="V84" s="4"/>
      <c r="W84" s="4"/>
      <c r="X84" s="4"/>
      <c r="Y84" s="4"/>
      <c r="Z84" s="4"/>
    </row>
    <row r="8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7"/>
      <c r="P85" s="4"/>
      <c r="Q85" s="47"/>
      <c r="R85" s="4"/>
      <c r="S85" s="4"/>
      <c r="T85" s="4"/>
      <c r="U85" s="4"/>
      <c r="V85" s="4"/>
      <c r="W85" s="4"/>
      <c r="X85" s="4"/>
      <c r="Y85" s="4"/>
      <c r="Z85" s="4"/>
    </row>
    <row r="86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7"/>
      <c r="P86" s="4"/>
      <c r="Q86" s="47"/>
      <c r="R86" s="4"/>
      <c r="S86" s="4"/>
      <c r="T86" s="4"/>
      <c r="U86" s="4"/>
      <c r="V86" s="4"/>
      <c r="W86" s="4"/>
      <c r="X86" s="4"/>
      <c r="Y86" s="4"/>
      <c r="Z86" s="4"/>
    </row>
    <row r="87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7"/>
      <c r="P87" s="4"/>
      <c r="Q87" s="47"/>
      <c r="R87" s="4"/>
      <c r="S87" s="4"/>
      <c r="T87" s="4"/>
      <c r="U87" s="4"/>
      <c r="V87" s="4"/>
      <c r="W87" s="4"/>
      <c r="X87" s="4"/>
      <c r="Y87" s="4"/>
      <c r="Z87" s="4"/>
    </row>
    <row r="88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7"/>
      <c r="P88" s="4"/>
      <c r="Q88" s="47"/>
      <c r="R88" s="4"/>
      <c r="S88" s="4"/>
      <c r="T88" s="4"/>
      <c r="U88" s="4"/>
      <c r="V88" s="4"/>
      <c r="W88" s="4"/>
      <c r="X88" s="4"/>
      <c r="Y88" s="4"/>
      <c r="Z88" s="4"/>
    </row>
    <row r="89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7"/>
      <c r="P89" s="4"/>
      <c r="Q89" s="47"/>
      <c r="R89" s="4"/>
      <c r="S89" s="4"/>
      <c r="T89" s="4"/>
      <c r="U89" s="4"/>
      <c r="V89" s="4"/>
      <c r="W89" s="4"/>
      <c r="X89" s="4"/>
      <c r="Y89" s="4"/>
      <c r="Z89" s="4"/>
    </row>
    <row r="90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7"/>
      <c r="P90" s="4"/>
      <c r="Q90" s="47"/>
      <c r="R90" s="4"/>
      <c r="S90" s="4"/>
      <c r="T90" s="4"/>
      <c r="U90" s="4"/>
      <c r="V90" s="4"/>
      <c r="W90" s="4"/>
      <c r="X90" s="4"/>
      <c r="Y90" s="4"/>
      <c r="Z90" s="4"/>
    </row>
    <row r="9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7"/>
      <c r="P91" s="4"/>
      <c r="Q91" s="47"/>
      <c r="R91" s="4"/>
      <c r="S91" s="4"/>
      <c r="T91" s="4"/>
      <c r="U91" s="4"/>
      <c r="V91" s="4"/>
      <c r="W91" s="4"/>
      <c r="X91" s="4"/>
      <c r="Y91" s="4"/>
      <c r="Z91" s="4"/>
    </row>
    <row r="92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7"/>
      <c r="P92" s="4"/>
      <c r="Q92" s="47"/>
      <c r="R92" s="4"/>
      <c r="S92" s="4"/>
      <c r="T92" s="4"/>
      <c r="U92" s="4"/>
      <c r="V92" s="4"/>
      <c r="W92" s="4"/>
      <c r="X92" s="4"/>
      <c r="Y92" s="4"/>
      <c r="Z92" s="4"/>
    </row>
    <row r="93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7"/>
      <c r="P93" s="4"/>
      <c r="Q93" s="47"/>
      <c r="R93" s="4"/>
      <c r="S93" s="4"/>
      <c r="T93" s="4"/>
      <c r="U93" s="4"/>
      <c r="V93" s="4"/>
      <c r="W93" s="4"/>
      <c r="X93" s="4"/>
      <c r="Y93" s="4"/>
      <c r="Z93" s="4"/>
    </row>
    <row r="94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7"/>
      <c r="P94" s="4"/>
      <c r="Q94" s="47"/>
      <c r="R94" s="4"/>
      <c r="S94" s="4"/>
      <c r="T94" s="4"/>
      <c r="U94" s="4"/>
      <c r="V94" s="4"/>
      <c r="W94" s="4"/>
      <c r="X94" s="4"/>
      <c r="Y94" s="4"/>
      <c r="Z94" s="4"/>
    </row>
    <row r="9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7"/>
      <c r="P95" s="4"/>
      <c r="Q95" s="47"/>
      <c r="R95" s="4"/>
      <c r="S95" s="4"/>
      <c r="T95" s="4"/>
      <c r="U95" s="4"/>
      <c r="V95" s="4"/>
      <c r="W95" s="4"/>
      <c r="X95" s="4"/>
      <c r="Y95" s="4"/>
      <c r="Z95" s="4"/>
    </row>
    <row r="96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7"/>
      <c r="P96" s="4"/>
      <c r="Q96" s="47"/>
      <c r="R96" s="4"/>
      <c r="S96" s="4"/>
      <c r="T96" s="4"/>
      <c r="U96" s="4"/>
      <c r="V96" s="4"/>
      <c r="W96" s="4"/>
      <c r="X96" s="4"/>
      <c r="Y96" s="4"/>
      <c r="Z96" s="4"/>
    </row>
    <row r="97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7"/>
      <c r="P97" s="4"/>
      <c r="Q97" s="47"/>
      <c r="R97" s="4"/>
      <c r="S97" s="4"/>
      <c r="T97" s="4"/>
      <c r="U97" s="4"/>
      <c r="V97" s="4"/>
      <c r="W97" s="4"/>
      <c r="X97" s="4"/>
      <c r="Y97" s="4"/>
      <c r="Z97" s="4"/>
    </row>
    <row r="98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7"/>
      <c r="P98" s="4"/>
      <c r="Q98" s="47"/>
      <c r="R98" s="4"/>
      <c r="S98" s="4"/>
      <c r="T98" s="4"/>
      <c r="U98" s="4"/>
      <c r="V98" s="4"/>
      <c r="W98" s="4"/>
      <c r="X98" s="4"/>
      <c r="Y98" s="4"/>
      <c r="Z98" s="4"/>
    </row>
    <row r="99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7"/>
      <c r="P99" s="4"/>
      <c r="Q99" s="47"/>
      <c r="R99" s="4"/>
      <c r="S99" s="4"/>
      <c r="T99" s="4"/>
      <c r="U99" s="4"/>
      <c r="V99" s="4"/>
      <c r="W99" s="4"/>
      <c r="X99" s="4"/>
      <c r="Y99" s="4"/>
      <c r="Z99" s="4"/>
    </row>
    <row r="100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7"/>
      <c r="P100" s="4"/>
      <c r="Q100" s="47"/>
      <c r="R100" s="4"/>
      <c r="S100" s="4"/>
      <c r="T100" s="4"/>
      <c r="U100" s="4"/>
      <c r="V100" s="4"/>
      <c r="W100" s="4"/>
      <c r="X100" s="4"/>
      <c r="Y100" s="4"/>
      <c r="Z100" s="4"/>
    </row>
    <row r="10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7"/>
      <c r="P101" s="4"/>
      <c r="Q101" s="47"/>
      <c r="R101" s="4"/>
      <c r="S101" s="4"/>
      <c r="T101" s="4"/>
      <c r="U101" s="4"/>
      <c r="V101" s="4"/>
      <c r="W101" s="4"/>
      <c r="X101" s="4"/>
      <c r="Y101" s="4"/>
      <c r="Z101" s="4"/>
    </row>
    <row r="102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7"/>
      <c r="P102" s="4"/>
      <c r="Q102" s="47"/>
      <c r="R102" s="4"/>
      <c r="S102" s="4"/>
      <c r="T102" s="4"/>
      <c r="U102" s="4"/>
      <c r="V102" s="4"/>
      <c r="W102" s="4"/>
      <c r="X102" s="4"/>
      <c r="Y102" s="4"/>
      <c r="Z102" s="4"/>
    </row>
    <row r="103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7"/>
      <c r="P103" s="4"/>
      <c r="Q103" s="47"/>
      <c r="R103" s="4"/>
      <c r="S103" s="4"/>
      <c r="T103" s="4"/>
      <c r="U103" s="4"/>
      <c r="V103" s="4"/>
      <c r="W103" s="4"/>
      <c r="X103" s="4"/>
      <c r="Y103" s="4"/>
      <c r="Z103" s="4"/>
    </row>
    <row r="104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7"/>
      <c r="P104" s="4"/>
      <c r="Q104" s="47"/>
      <c r="R104" s="4"/>
      <c r="S104" s="4"/>
      <c r="T104" s="4"/>
      <c r="U104" s="4"/>
      <c r="V104" s="4"/>
      <c r="W104" s="4"/>
      <c r="X104" s="4"/>
      <c r="Y104" s="4"/>
      <c r="Z104" s="4"/>
    </row>
    <row r="105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7"/>
      <c r="P105" s="4"/>
      <c r="Q105" s="47"/>
      <c r="R105" s="4"/>
      <c r="S105" s="4"/>
      <c r="T105" s="4"/>
      <c r="U105" s="4"/>
      <c r="V105" s="4"/>
      <c r="W105" s="4"/>
      <c r="X105" s="4"/>
      <c r="Y105" s="4"/>
      <c r="Z105" s="4"/>
    </row>
  </sheetData>
  <mergeCells count="17">
    <mergeCell ref="F2:F5"/>
    <mergeCell ref="B3:B4"/>
    <mergeCell ref="B6:B9"/>
    <mergeCell ref="F7:F12"/>
    <mergeCell ref="B10:B12"/>
    <mergeCell ref="B13:B16"/>
    <mergeCell ref="F14:F18"/>
    <mergeCell ref="B59:B64"/>
    <mergeCell ref="B65:B68"/>
    <mergeCell ref="B69:B70"/>
    <mergeCell ref="B17:B21"/>
    <mergeCell ref="B22:B27"/>
    <mergeCell ref="B28:B34"/>
    <mergeCell ref="B35:B38"/>
    <mergeCell ref="B39:B42"/>
    <mergeCell ref="B43:B48"/>
    <mergeCell ref="B49:B58"/>
  </mergeCells>
  <drawing r:id="rId1"/>
</worksheet>
</file>