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amanho de Parcela" sheetId="1" r:id="rId4"/>
    <sheet state="visible" name="Amostra Aleatória" sheetId="2" r:id="rId5"/>
  </sheets>
  <definedNames/>
  <calcPr/>
</workbook>
</file>

<file path=xl/sharedStrings.xml><?xml version="1.0" encoding="utf-8"?>
<sst xmlns="http://schemas.openxmlformats.org/spreadsheetml/2006/main" count="51" uniqueCount="45">
  <si>
    <t>I. Tamanho de Parcela pelo Método de Freese</t>
  </si>
  <si>
    <t>Vinicius Costa</t>
  </si>
  <si>
    <t>Nº 10284006</t>
  </si>
  <si>
    <t xml:space="preserve">Utilizando as informações da tabela abaixo encontre o tamanho ótimo de parcela pelo método da aproximação de Freese.  </t>
  </si>
  <si>
    <t>Calcule o tamanho ótimo para os seguintes atributos: a densidade de estande (1/ha), a área basal (m2\ha).</t>
  </si>
  <si>
    <t>Parcelas Retangulares de 500 m2</t>
  </si>
  <si>
    <t>Parcelas Circulares de 500 m2</t>
  </si>
  <si>
    <t>densidade</t>
  </si>
  <si>
    <t>area.basal</t>
  </si>
  <si>
    <t>DESVIO</t>
  </si>
  <si>
    <t>MEDIA</t>
  </si>
  <si>
    <t>V%*</t>
  </si>
  <si>
    <t>T*</t>
  </si>
  <si>
    <t>T</t>
  </si>
  <si>
    <t>V% Densidade.R</t>
  </si>
  <si>
    <t>V% A.Basal.R</t>
  </si>
  <si>
    <t>V%Densidade.C</t>
  </si>
  <si>
    <t>V%A.Basal.C</t>
  </si>
  <si>
    <t>Resposta: Analisando o gráfico de Freese obtido com as áreas estimadas das parcelas e seus respectivos coeficientes de variação é possível assumir que o tamanho ideal da parcela encontra-se entre 250 e 400 m² poís é onde todas as curvas se encontram mais flexionadas no gráfico.</t>
  </si>
  <si>
    <t>II. Amostra Aleatória Simples</t>
  </si>
  <si>
    <t>A tabela abaixo apresenta os dados de um levantamento do palmiteiro juçara (Euterpe edulis – Arecaceae) na região do Vale do Ribeira, Estado de São Paulo.</t>
  </si>
  <si>
    <t>O exemplo é composto de 34 arvoredos (1600m2) locados no campo segundo a amostragem aleatória simples.</t>
  </si>
  <si>
    <t>A área basal e os DAP médio e médio quadrático se referem apenas às plantas do palmiteiro juçara.</t>
  </si>
  <si>
    <t>Assuma que o tamanho da população é N=20.000 .</t>
  </si>
  <si>
    <t>Parcela</t>
  </si>
  <si>
    <t>Número de</t>
  </si>
  <si>
    <t>Área</t>
  </si>
  <si>
    <t>DAP</t>
  </si>
  <si>
    <t>DAP médio</t>
  </si>
  <si>
    <t>Palmiterios</t>
  </si>
  <si>
    <t>Basal</t>
  </si>
  <si>
    <t>médio</t>
  </si>
  <si>
    <t>quadrático</t>
  </si>
  <si>
    <t>(1/ha)</t>
  </si>
  <si>
    <t>(m2/ha)</t>
  </si>
  <si>
    <t>(cm)</t>
  </si>
  <si>
    <t>VARIANCIA</t>
  </si>
  <si>
    <t>N</t>
  </si>
  <si>
    <t>VAR. DA MEDIA</t>
  </si>
  <si>
    <t>ERRO PADRAO</t>
  </si>
  <si>
    <t>T(0,95,34-1)</t>
  </si>
  <si>
    <t>INTERVALO CONF.</t>
  </si>
  <si>
    <t>EM %</t>
  </si>
  <si>
    <t>1) Econtre o invervalo de confiança de 95% para o TOTAL POPULACIONAL do número de palmiteiros e para a MÉDIA POPULACIONAL para os demais atributos.</t>
  </si>
  <si>
    <t>2) Encontre o tamanho de amostra necessária para erro amostral aceitável de 10% para cada um dos atributos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</si>
</sst>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8">
    <font>
      <sz val="10.0"/>
      <color rgb="FF000000"/>
      <name val="Arial"/>
    </font>
    <font>
      <b/>
      <sz val="14.0"/>
      <color theme="1"/>
      <name val="Times New Roman"/>
    </font>
    <font>
      <b/>
      <sz val="12.0"/>
      <color theme="1"/>
      <name val="Arial"/>
    </font>
    <font>
      <sz val="10.0"/>
      <color theme="1"/>
      <name val="Arial"/>
    </font>
    <font>
      <b/>
      <sz val="10.0"/>
      <color theme="1"/>
      <name val="Arial"/>
    </font>
    <font>
      <b/>
      <color theme="1"/>
      <name val="Calibri"/>
    </font>
    <font>
      <color theme="1"/>
      <name val="Calibri"/>
    </font>
    <font>
      <color rgb="FF000000"/>
      <name val="Calibri"/>
    </font>
  </fonts>
  <fills count="5">
    <fill>
      <patternFill patternType="none"/>
    </fill>
    <fill>
      <patternFill patternType="lightGray"/>
    </fill>
    <fill>
      <patternFill patternType="solid">
        <fgColor rgb="FFE69138"/>
        <bgColor rgb="FFE69138"/>
      </patternFill>
    </fill>
    <fill>
      <patternFill patternType="solid">
        <fgColor rgb="FFF9CB9C"/>
        <bgColor rgb="FFF9CB9C"/>
      </patternFill>
    </fill>
    <fill>
      <patternFill patternType="solid">
        <fgColor rgb="FFB7E1CD"/>
        <bgColor rgb="FFB7E1CD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9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left" shrinkToFit="0" vertical="center" wrapText="0"/>
    </xf>
    <xf borderId="0" fillId="0" fontId="2" numFmtId="0" xfId="0" applyAlignment="1" applyFont="1">
      <alignment shrinkToFit="0" vertical="bottom" wrapText="0"/>
    </xf>
    <xf borderId="0" fillId="0" fontId="2" numFmtId="0" xfId="0" applyAlignment="1" applyFont="1">
      <alignment horizontal="left" shrinkToFit="0" vertical="center" wrapText="0"/>
    </xf>
    <xf borderId="0" fillId="0" fontId="2" numFmtId="0" xfId="0" applyAlignment="1" applyFont="1">
      <alignment horizontal="left" readingOrder="0" shrinkToFit="0" vertical="center" wrapText="0"/>
    </xf>
    <xf borderId="0" fillId="0" fontId="2" numFmtId="0" xfId="0" applyAlignment="1" applyFont="1">
      <alignment readingOrder="0" shrinkToFit="0" vertical="bottom" wrapText="0"/>
    </xf>
    <xf borderId="0" fillId="0" fontId="3" numFmtId="0" xfId="0" applyAlignment="1" applyFont="1">
      <alignment horizontal="left" shrinkToFit="0" vertical="center" wrapText="1"/>
    </xf>
    <xf borderId="0" fillId="0" fontId="3" numFmtId="0" xfId="0" applyAlignment="1" applyFont="1">
      <alignment shrinkToFit="0" vertical="bottom" wrapText="0"/>
    </xf>
    <xf borderId="0" fillId="0" fontId="4" numFmtId="0" xfId="0" applyAlignment="1" applyFont="1">
      <alignment horizontal="center" shrinkToFit="0" vertical="bottom" wrapText="0"/>
    </xf>
    <xf borderId="0" fillId="0" fontId="3" numFmtId="0" xfId="0" applyAlignment="1" applyFont="1">
      <alignment horizontal="center" shrinkToFit="0" vertical="bottom" wrapText="0"/>
    </xf>
    <xf borderId="0" fillId="0" fontId="3" numFmtId="2" xfId="0" applyAlignment="1" applyFont="1" applyNumberFormat="1">
      <alignment horizontal="center" shrinkToFit="0" vertical="bottom" wrapText="0"/>
    </xf>
    <xf borderId="1" fillId="2" fontId="5" numFmtId="0" xfId="0" applyAlignment="1" applyBorder="1" applyFill="1" applyFont="1">
      <alignment horizontal="center" readingOrder="0"/>
    </xf>
    <xf borderId="1" fillId="3" fontId="6" numFmtId="0" xfId="0" applyBorder="1" applyFill="1" applyFont="1"/>
    <xf borderId="1" fillId="3" fontId="6" numFmtId="2" xfId="0" applyBorder="1" applyFont="1" applyNumberFormat="1"/>
    <xf borderId="1" fillId="3" fontId="6" numFmtId="0" xfId="0" applyAlignment="1" applyBorder="1" applyFont="1">
      <alignment readingOrder="0"/>
    </xf>
    <xf borderId="1" fillId="3" fontId="6" numFmtId="0" xfId="0" applyAlignment="1" applyBorder="1" applyFont="1">
      <alignment horizontal="center" readingOrder="0"/>
    </xf>
    <xf borderId="1" fillId="3" fontId="6" numFmtId="0" xfId="0" applyAlignment="1" applyBorder="1" applyFont="1">
      <alignment horizontal="center"/>
    </xf>
    <xf borderId="0" fillId="4" fontId="7" numFmtId="0" xfId="0" applyAlignment="1" applyFill="1" applyFont="1">
      <alignment horizontal="left" readingOrder="0" shrinkToFit="0" vertical="top" wrapText="0"/>
    </xf>
    <xf borderId="0" fillId="4" fontId="6" numFmtId="0" xfId="0" applyAlignment="1" applyFont="1">
      <alignment horizontal="left" readingOrder="0"/>
    </xf>
    <xf borderId="0" fillId="4" fontId="6" numFmtId="0" xfId="0" applyFont="1"/>
    <xf borderId="0" fillId="0" fontId="6" numFmtId="0" xfId="0" applyAlignment="1" applyFont="1">
      <alignment horizontal="left" readingOrder="0"/>
    </xf>
    <xf borderId="0" fillId="0" fontId="6" numFmtId="0" xfId="0" applyAlignment="1" applyFont="1">
      <alignment horizontal="left" readingOrder="0" vertical="center"/>
    </xf>
    <xf borderId="0" fillId="0" fontId="6" numFmtId="0" xfId="0" applyAlignment="1" applyFont="1">
      <alignment vertical="center"/>
    </xf>
    <xf borderId="1" fillId="2" fontId="4" numFmtId="0" xfId="0" applyAlignment="1" applyBorder="1" applyFont="1">
      <alignment horizontal="center" readingOrder="0" shrinkToFit="0" vertical="center" wrapText="1"/>
    </xf>
    <xf borderId="1" fillId="3" fontId="3" numFmtId="0" xfId="0" applyAlignment="1" applyBorder="1" applyFont="1">
      <alignment horizontal="left" shrinkToFit="0" vertical="center" wrapText="1"/>
    </xf>
    <xf borderId="1" fillId="3" fontId="3" numFmtId="0" xfId="0" applyAlignment="1" applyBorder="1" applyFont="1">
      <alignment horizontal="left" readingOrder="0" shrinkToFit="0" vertical="center" wrapText="1"/>
    </xf>
    <xf borderId="1" fillId="2" fontId="4" numFmtId="0" xfId="0" applyAlignment="1" applyBorder="1" applyFont="1">
      <alignment horizontal="right"/>
    </xf>
    <xf borderId="0" fillId="2" fontId="5" numFmtId="0" xfId="0" applyAlignment="1" applyFont="1">
      <alignment readingOrder="0"/>
    </xf>
    <xf borderId="0" fillId="3" fontId="6" numFmtId="10" xfId="0" applyAlignment="1" applyFont="1" applyNumberFormat="1">
      <alignment readingOrder="0"/>
    </xf>
  </cellXfs>
  <cellStyles count="1">
    <cellStyle xfId="0" name="Normal" builtinId="0"/>
  </cellStyles>
  <dxfs count="1">
    <dxf>
      <font/>
      <fill>
        <patternFill patternType="solid">
          <fgColor rgb="FFB7E1CD"/>
          <bgColor rgb="FFB7E1CD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7" width="11.57"/>
  </cols>
  <sheetData>
    <row r="1" ht="12.75" customHeight="1">
      <c r="A1" s="1"/>
      <c r="B1" s="1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ht="12.75" customHeight="1">
      <c r="A2" s="3"/>
      <c r="B2" s="4" t="s">
        <v>1</v>
      </c>
      <c r="C2" s="2"/>
      <c r="D2" s="5" t="s">
        <v>2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 ht="23.25" customHeight="1">
      <c r="A3" s="6"/>
      <c r="B3" s="6" t="s">
        <v>3</v>
      </c>
    </row>
    <row r="4" ht="12.75" customHeight="1">
      <c r="A4" s="6"/>
      <c r="B4" s="6" t="s">
        <v>4</v>
      </c>
    </row>
    <row r="5" ht="12.75" customHeight="1"/>
    <row r="6" ht="12.75" customHeight="1"/>
    <row r="7" ht="12.75" customHeight="1">
      <c r="A7" s="7"/>
      <c r="B7" s="7" t="s">
        <v>5</v>
      </c>
      <c r="F7" s="7" t="s">
        <v>6</v>
      </c>
    </row>
    <row r="8" ht="12.75" customHeight="1">
      <c r="A8" s="8"/>
      <c r="B8" s="8" t="s">
        <v>7</v>
      </c>
      <c r="C8" s="8" t="s">
        <v>8</v>
      </c>
      <c r="F8" s="8" t="s">
        <v>7</v>
      </c>
      <c r="G8" s="8" t="s">
        <v>8</v>
      </c>
    </row>
    <row r="9" ht="12.75" customHeight="1">
      <c r="A9" s="9"/>
      <c r="B9" s="9">
        <v>1880.0</v>
      </c>
      <c r="C9" s="9">
        <v>45.93</v>
      </c>
      <c r="F9" s="9">
        <v>1000.0</v>
      </c>
      <c r="G9" s="10">
        <v>28.39</v>
      </c>
      <c r="J9" s="9"/>
    </row>
    <row r="10" ht="12.75" customHeight="1">
      <c r="A10" s="9"/>
      <c r="B10" s="9">
        <v>1300.0</v>
      </c>
      <c r="C10" s="9">
        <v>47.89</v>
      </c>
      <c r="F10" s="9">
        <v>2060.0</v>
      </c>
      <c r="G10" s="10">
        <v>46.88</v>
      </c>
      <c r="J10" s="9"/>
    </row>
    <row r="11" ht="12.75" customHeight="1">
      <c r="A11" s="9"/>
      <c r="B11" s="9">
        <v>1400.0</v>
      </c>
      <c r="C11" s="9">
        <v>46.97</v>
      </c>
      <c r="F11" s="9">
        <v>2120.0</v>
      </c>
      <c r="G11" s="10">
        <v>54.3</v>
      </c>
      <c r="J11" s="9"/>
    </row>
    <row r="12" ht="12.75" customHeight="1">
      <c r="A12" s="9"/>
      <c r="B12" s="9">
        <v>1180.0</v>
      </c>
      <c r="C12" s="9">
        <v>39.5</v>
      </c>
      <c r="F12" s="9">
        <v>2080.0</v>
      </c>
      <c r="G12" s="10">
        <v>34.81</v>
      </c>
      <c r="J12" s="9"/>
    </row>
    <row r="13" ht="12.75" customHeight="1">
      <c r="A13" s="9"/>
      <c r="B13" s="9">
        <v>1400.0</v>
      </c>
      <c r="C13" s="9">
        <v>25.7</v>
      </c>
      <c r="F13" s="9">
        <v>1860.0</v>
      </c>
      <c r="G13" s="10">
        <v>50.51</v>
      </c>
      <c r="J13" s="9"/>
    </row>
    <row r="14" ht="12.75" customHeight="1">
      <c r="A14" s="9"/>
      <c r="B14" s="9">
        <v>1600.0</v>
      </c>
      <c r="C14" s="9">
        <v>38.39</v>
      </c>
      <c r="F14" s="9">
        <v>1740.0</v>
      </c>
      <c r="G14" s="10">
        <v>48.3</v>
      </c>
      <c r="J14" s="9"/>
    </row>
    <row r="15" ht="12.75" customHeight="1">
      <c r="A15" s="9"/>
      <c r="B15" s="9">
        <v>1180.0</v>
      </c>
      <c r="C15" s="9">
        <v>43.85</v>
      </c>
      <c r="F15" s="9">
        <v>1440.0</v>
      </c>
      <c r="G15" s="10">
        <v>44.59</v>
      </c>
      <c r="J15" s="9"/>
    </row>
    <row r="16" ht="12.75" customHeight="1">
      <c r="A16" s="9"/>
      <c r="B16" s="9">
        <v>1000.0</v>
      </c>
      <c r="C16" s="9">
        <v>21.37</v>
      </c>
      <c r="F16" s="9">
        <v>1220.0</v>
      </c>
      <c r="G16" s="10">
        <v>44.15</v>
      </c>
      <c r="J16" s="9"/>
    </row>
    <row r="17" ht="12.75" customHeight="1">
      <c r="A17" s="9"/>
      <c r="B17" s="9">
        <v>1780.0</v>
      </c>
      <c r="C17" s="9">
        <v>64.05</v>
      </c>
      <c r="F17" s="9">
        <v>1620.0</v>
      </c>
      <c r="G17" s="10">
        <v>47.37</v>
      </c>
      <c r="J17" s="9"/>
    </row>
    <row r="18" ht="12.75" customHeight="1">
      <c r="A18" s="9"/>
      <c r="B18" s="9">
        <v>2500.0</v>
      </c>
      <c r="C18" s="9">
        <v>45.23</v>
      </c>
      <c r="F18" s="9">
        <v>2180.0</v>
      </c>
      <c r="G18" s="10">
        <v>74.53</v>
      </c>
      <c r="J18" s="9"/>
    </row>
    <row r="19" ht="12.75" customHeight="1"/>
    <row r="20" ht="12.75" customHeight="1">
      <c r="A20" s="11" t="s">
        <v>9</v>
      </c>
      <c r="B20" s="12">
        <f t="shared" ref="B20:C20" si="1">_xlfn.STDEV.S(B9:B18)</f>
        <v>440.0454522</v>
      </c>
      <c r="C20" s="12">
        <f t="shared" si="1"/>
        <v>11.95054327</v>
      </c>
      <c r="D20" s="12"/>
      <c r="E20" s="12"/>
      <c r="F20" s="12">
        <f t="shared" ref="F20:G20" si="2">_xlfn.STDEV.S(F9:F18)</f>
        <v>407.1800039</v>
      </c>
      <c r="G20" s="12">
        <f t="shared" si="2"/>
        <v>12.16892312</v>
      </c>
    </row>
    <row r="21" ht="12.75" customHeight="1">
      <c r="A21" s="11" t="s">
        <v>10</v>
      </c>
      <c r="B21" s="12">
        <f t="shared" ref="B21:C21" si="3">AVERAGE(B9:B18)</f>
        <v>1522</v>
      </c>
      <c r="C21" s="12">
        <f t="shared" si="3"/>
        <v>41.888</v>
      </c>
      <c r="D21" s="12"/>
      <c r="E21" s="12"/>
      <c r="F21" s="12">
        <f t="shared" ref="F21:G21" si="4">AVERAGE(F9:F18)</f>
        <v>1732</v>
      </c>
      <c r="G21" s="13">
        <f t="shared" si="4"/>
        <v>47.383</v>
      </c>
    </row>
    <row r="22" ht="12.75" customHeight="1">
      <c r="A22" s="11" t="s">
        <v>11</v>
      </c>
      <c r="B22" s="12">
        <f>ROUND(((B20/B21)*100),3)</f>
        <v>28.912</v>
      </c>
      <c r="C22" s="12">
        <f>(C20/C21)*100</f>
        <v>28.5297538</v>
      </c>
      <c r="D22" s="12"/>
      <c r="E22" s="12"/>
      <c r="F22" s="12">
        <f t="shared" ref="F22:G22" si="5">(F20/F21)*100</f>
        <v>23.5092381</v>
      </c>
      <c r="G22" s="12">
        <f t="shared" si="5"/>
        <v>25.68204445</v>
      </c>
    </row>
    <row r="23" ht="12.75" customHeight="1">
      <c r="A23" s="11" t="s">
        <v>12</v>
      </c>
      <c r="B23" s="14">
        <v>500.0</v>
      </c>
      <c r="C23" s="14">
        <v>500.0</v>
      </c>
      <c r="D23" s="12"/>
      <c r="E23" s="12"/>
      <c r="F23" s="14">
        <v>500.0</v>
      </c>
      <c r="G23" s="14">
        <v>500.0</v>
      </c>
    </row>
    <row r="24" ht="12.75" customHeight="1"/>
    <row r="25" ht="12.75" customHeight="1">
      <c r="A25" s="11" t="s">
        <v>13</v>
      </c>
      <c r="B25" s="11" t="s">
        <v>14</v>
      </c>
      <c r="C25" s="11" t="s">
        <v>15</v>
      </c>
      <c r="E25" s="11" t="s">
        <v>13</v>
      </c>
      <c r="F25" s="11" t="s">
        <v>16</v>
      </c>
      <c r="G25" s="11" t="s">
        <v>17</v>
      </c>
    </row>
    <row r="26" ht="12.75" customHeight="1">
      <c r="A26" s="15">
        <v>100.0</v>
      </c>
      <c r="B26" s="16">
        <f t="shared" ref="B26:B44" si="6">ROUND(($B$22*(SQRT(500/A26))),3)</f>
        <v>64.649</v>
      </c>
      <c r="C26" s="16">
        <f t="shared" ref="C26:C44" si="7">ROUND(($C$22*(SQRT(500/A26))),3)</f>
        <v>63.794</v>
      </c>
      <c r="E26" s="15">
        <v>100.0</v>
      </c>
      <c r="F26" s="12">
        <f t="shared" ref="F26:F44" si="8">ROUND(($F$22*(SQRT(500/E26))),3)</f>
        <v>52.568</v>
      </c>
      <c r="G26" s="12">
        <f t="shared" ref="G26:G44" si="9">ROUND(($G$22*(SQRT(500/E26))),3)</f>
        <v>57.427</v>
      </c>
    </row>
    <row r="27" ht="12.75" customHeight="1">
      <c r="A27" s="15">
        <v>150.0</v>
      </c>
      <c r="B27" s="16">
        <f t="shared" si="6"/>
        <v>52.786</v>
      </c>
      <c r="C27" s="16">
        <f t="shared" si="7"/>
        <v>52.088</v>
      </c>
      <c r="E27" s="15">
        <v>150.0</v>
      </c>
      <c r="F27" s="12">
        <f t="shared" si="8"/>
        <v>42.922</v>
      </c>
      <c r="G27" s="12">
        <f t="shared" si="9"/>
        <v>46.889</v>
      </c>
    </row>
    <row r="28" ht="12.75" customHeight="1">
      <c r="A28" s="15">
        <v>200.0</v>
      </c>
      <c r="B28" s="16">
        <f t="shared" si="6"/>
        <v>45.714</v>
      </c>
      <c r="C28" s="16">
        <f t="shared" si="7"/>
        <v>45.11</v>
      </c>
      <c r="E28" s="15">
        <v>200.0</v>
      </c>
      <c r="F28" s="12">
        <f t="shared" si="8"/>
        <v>37.171</v>
      </c>
      <c r="G28" s="12">
        <f t="shared" si="9"/>
        <v>40.607</v>
      </c>
    </row>
    <row r="29" ht="12.75" customHeight="1">
      <c r="A29" s="15">
        <v>250.0</v>
      </c>
      <c r="B29" s="16">
        <f t="shared" si="6"/>
        <v>40.888</v>
      </c>
      <c r="C29" s="16">
        <f t="shared" si="7"/>
        <v>40.347</v>
      </c>
      <c r="E29" s="15">
        <v>250.0</v>
      </c>
      <c r="F29" s="12">
        <f t="shared" si="8"/>
        <v>33.247</v>
      </c>
      <c r="G29" s="12">
        <f t="shared" si="9"/>
        <v>36.32</v>
      </c>
    </row>
    <row r="30" ht="12.75" customHeight="1">
      <c r="A30" s="15">
        <v>300.0</v>
      </c>
      <c r="B30" s="16">
        <f t="shared" si="6"/>
        <v>37.325</v>
      </c>
      <c r="C30" s="16">
        <f t="shared" si="7"/>
        <v>36.832</v>
      </c>
      <c r="E30" s="15">
        <v>300.0</v>
      </c>
      <c r="F30" s="12">
        <f t="shared" si="8"/>
        <v>30.35</v>
      </c>
      <c r="G30" s="12">
        <f t="shared" si="9"/>
        <v>33.155</v>
      </c>
    </row>
    <row r="31" ht="12.75" customHeight="1">
      <c r="A31" s="15">
        <v>350.0</v>
      </c>
      <c r="B31" s="16">
        <f t="shared" si="6"/>
        <v>34.556</v>
      </c>
      <c r="C31" s="16">
        <f t="shared" si="7"/>
        <v>34.1</v>
      </c>
      <c r="E31" s="15">
        <v>350.0</v>
      </c>
      <c r="F31" s="12">
        <f t="shared" si="8"/>
        <v>28.099</v>
      </c>
      <c r="G31" s="12">
        <f t="shared" si="9"/>
        <v>30.696</v>
      </c>
    </row>
    <row r="32" ht="12.75" customHeight="1">
      <c r="A32" s="15">
        <v>400.0</v>
      </c>
      <c r="B32" s="16">
        <f t="shared" si="6"/>
        <v>32.325</v>
      </c>
      <c r="C32" s="16">
        <f t="shared" si="7"/>
        <v>31.897</v>
      </c>
      <c r="E32" s="15">
        <v>400.0</v>
      </c>
      <c r="F32" s="12">
        <f t="shared" si="8"/>
        <v>26.284</v>
      </c>
      <c r="G32" s="12">
        <f t="shared" si="9"/>
        <v>28.713</v>
      </c>
    </row>
    <row r="33" ht="12.75" customHeight="1">
      <c r="A33" s="15">
        <v>450.0</v>
      </c>
      <c r="B33" s="16">
        <f t="shared" si="6"/>
        <v>30.476</v>
      </c>
      <c r="C33" s="16">
        <f t="shared" si="7"/>
        <v>30.073</v>
      </c>
      <c r="E33" s="15">
        <v>450.0</v>
      </c>
      <c r="F33" s="12">
        <f t="shared" si="8"/>
        <v>24.781</v>
      </c>
      <c r="G33" s="12">
        <f t="shared" si="9"/>
        <v>27.071</v>
      </c>
    </row>
    <row r="34" ht="12.75" customHeight="1">
      <c r="A34" s="15">
        <v>500.0</v>
      </c>
      <c r="B34" s="16">
        <f t="shared" si="6"/>
        <v>28.912</v>
      </c>
      <c r="C34" s="16">
        <f t="shared" si="7"/>
        <v>28.53</v>
      </c>
      <c r="E34" s="15">
        <v>500.0</v>
      </c>
      <c r="F34" s="12">
        <f t="shared" si="8"/>
        <v>23.509</v>
      </c>
      <c r="G34" s="12">
        <f t="shared" si="9"/>
        <v>25.682</v>
      </c>
    </row>
    <row r="35" ht="12.75" customHeight="1">
      <c r="A35" s="15">
        <v>550.0</v>
      </c>
      <c r="B35" s="16">
        <f t="shared" si="6"/>
        <v>27.567</v>
      </c>
      <c r="C35" s="16">
        <f t="shared" si="7"/>
        <v>27.202</v>
      </c>
      <c r="E35" s="15">
        <v>550.0</v>
      </c>
      <c r="F35" s="12">
        <f t="shared" si="8"/>
        <v>22.415</v>
      </c>
      <c r="G35" s="12">
        <f t="shared" si="9"/>
        <v>24.487</v>
      </c>
    </row>
    <row r="36" ht="12.75" customHeight="1">
      <c r="A36" s="15">
        <v>600.0</v>
      </c>
      <c r="B36" s="16">
        <f t="shared" si="6"/>
        <v>26.393</v>
      </c>
      <c r="C36" s="16">
        <f t="shared" si="7"/>
        <v>26.044</v>
      </c>
      <c r="E36" s="15">
        <v>600.0</v>
      </c>
      <c r="F36" s="12">
        <f t="shared" si="8"/>
        <v>21.461</v>
      </c>
      <c r="G36" s="12">
        <f t="shared" si="9"/>
        <v>23.444</v>
      </c>
    </row>
    <row r="37" ht="12.75" customHeight="1">
      <c r="A37" s="15">
        <v>650.0</v>
      </c>
      <c r="B37" s="16">
        <f t="shared" si="6"/>
        <v>25.358</v>
      </c>
      <c r="C37" s="16">
        <f t="shared" si="7"/>
        <v>25.022</v>
      </c>
      <c r="E37" s="15">
        <v>650.0</v>
      </c>
      <c r="F37" s="12">
        <f t="shared" si="8"/>
        <v>20.619</v>
      </c>
      <c r="G37" s="12">
        <f t="shared" si="9"/>
        <v>22.525</v>
      </c>
    </row>
    <row r="38" ht="12.75" customHeight="1">
      <c r="A38" s="15">
        <v>700.0</v>
      </c>
      <c r="B38" s="16">
        <f t="shared" si="6"/>
        <v>24.435</v>
      </c>
      <c r="C38" s="16">
        <f t="shared" si="7"/>
        <v>24.112</v>
      </c>
      <c r="E38" s="15">
        <v>700.0</v>
      </c>
      <c r="F38" s="12">
        <f t="shared" si="8"/>
        <v>19.869</v>
      </c>
      <c r="G38" s="12">
        <f t="shared" si="9"/>
        <v>21.705</v>
      </c>
    </row>
    <row r="39" ht="12.75" customHeight="1">
      <c r="A39" s="15">
        <v>750.0</v>
      </c>
      <c r="B39" s="16">
        <f t="shared" si="6"/>
        <v>23.607</v>
      </c>
      <c r="C39" s="16">
        <f t="shared" si="7"/>
        <v>23.294</v>
      </c>
      <c r="E39" s="15">
        <v>750.0</v>
      </c>
      <c r="F39" s="12">
        <f t="shared" si="8"/>
        <v>19.195</v>
      </c>
      <c r="G39" s="12">
        <f t="shared" si="9"/>
        <v>20.969</v>
      </c>
    </row>
    <row r="40" ht="12.75" customHeight="1">
      <c r="A40" s="15">
        <v>800.0</v>
      </c>
      <c r="B40" s="16">
        <f t="shared" si="6"/>
        <v>22.857</v>
      </c>
      <c r="C40" s="16">
        <f t="shared" si="7"/>
        <v>22.555</v>
      </c>
      <c r="E40" s="15">
        <v>800.0</v>
      </c>
      <c r="F40" s="12">
        <f t="shared" si="8"/>
        <v>18.586</v>
      </c>
      <c r="G40" s="12">
        <f t="shared" si="9"/>
        <v>20.303</v>
      </c>
    </row>
    <row r="41" ht="12.75" customHeight="1">
      <c r="A41" s="15">
        <v>850.0</v>
      </c>
      <c r="B41" s="16">
        <f t="shared" si="6"/>
        <v>22.174</v>
      </c>
      <c r="C41" s="16">
        <f t="shared" si="7"/>
        <v>21.881</v>
      </c>
      <c r="E41" s="15">
        <v>850.0</v>
      </c>
      <c r="F41" s="12">
        <f t="shared" si="8"/>
        <v>18.031</v>
      </c>
      <c r="G41" s="12">
        <f t="shared" si="9"/>
        <v>19.697</v>
      </c>
    </row>
    <row r="42" ht="12.75" customHeight="1">
      <c r="A42" s="15">
        <v>900.0</v>
      </c>
      <c r="B42" s="16">
        <f t="shared" si="6"/>
        <v>21.55</v>
      </c>
      <c r="C42" s="16">
        <f t="shared" si="7"/>
        <v>21.265</v>
      </c>
      <c r="E42" s="15">
        <v>900.0</v>
      </c>
      <c r="F42" s="12">
        <f t="shared" si="8"/>
        <v>17.523</v>
      </c>
      <c r="G42" s="12">
        <f t="shared" si="9"/>
        <v>19.142</v>
      </c>
    </row>
    <row r="43" ht="12.75" customHeight="1">
      <c r="A43" s="15">
        <v>950.0</v>
      </c>
      <c r="B43" s="16">
        <f t="shared" si="6"/>
        <v>20.975</v>
      </c>
      <c r="C43" s="16">
        <f t="shared" si="7"/>
        <v>20.698</v>
      </c>
      <c r="E43" s="15">
        <v>950.0</v>
      </c>
      <c r="F43" s="12">
        <f t="shared" si="8"/>
        <v>17.055</v>
      </c>
      <c r="G43" s="12">
        <f t="shared" si="9"/>
        <v>18.632</v>
      </c>
    </row>
    <row r="44" ht="12.75" customHeight="1">
      <c r="A44" s="15">
        <v>1000.0</v>
      </c>
      <c r="B44" s="16">
        <f t="shared" si="6"/>
        <v>20.444</v>
      </c>
      <c r="C44" s="16">
        <f t="shared" si="7"/>
        <v>20.174</v>
      </c>
      <c r="E44" s="15">
        <v>1000.0</v>
      </c>
      <c r="F44" s="12">
        <f t="shared" si="8"/>
        <v>16.624</v>
      </c>
      <c r="G44" s="12">
        <f t="shared" si="9"/>
        <v>18.16</v>
      </c>
    </row>
    <row r="45" ht="12.75" customHeight="1"/>
    <row r="46" ht="30.75" customHeight="1">
      <c r="A46" s="17" t="s">
        <v>18</v>
      </c>
      <c r="B46" s="17"/>
      <c r="C46" s="18"/>
      <c r="D46" s="18"/>
      <c r="E46" s="18"/>
      <c r="F46" s="18"/>
      <c r="G46" s="18"/>
      <c r="H46" s="18"/>
      <c r="I46" s="18"/>
      <c r="J46" s="18"/>
      <c r="K46" s="19"/>
      <c r="L46" s="19"/>
      <c r="M46" s="19"/>
      <c r="N46" s="19"/>
      <c r="O46" s="19"/>
      <c r="P46" s="19"/>
      <c r="Q46" s="19"/>
      <c r="R46" s="19"/>
      <c r="S46" s="19"/>
      <c r="T46" s="19"/>
    </row>
    <row r="47" ht="12.75" customHeight="1">
      <c r="C47" s="20"/>
      <c r="D47" s="20"/>
      <c r="E47" s="20"/>
      <c r="F47" s="20"/>
      <c r="G47" s="20"/>
      <c r="H47" s="20"/>
      <c r="I47" s="21"/>
      <c r="J47" s="20"/>
    </row>
    <row r="48" ht="12.75" customHeight="1">
      <c r="C48" s="20"/>
      <c r="D48" s="20"/>
      <c r="E48" s="20"/>
      <c r="F48" s="20"/>
      <c r="G48" s="20"/>
      <c r="H48" s="20"/>
      <c r="I48" s="20"/>
      <c r="J48" s="20"/>
    </row>
    <row r="49" ht="12.75" customHeight="1">
      <c r="C49" s="20"/>
      <c r="D49" s="20"/>
      <c r="E49" s="20"/>
      <c r="F49" s="20"/>
      <c r="G49" s="20"/>
      <c r="H49" s="20"/>
      <c r="I49" s="20"/>
      <c r="J49" s="20"/>
    </row>
    <row r="50" ht="12.75" customHeight="1">
      <c r="C50" s="20"/>
      <c r="D50" s="20"/>
      <c r="E50" s="20"/>
      <c r="F50" s="20"/>
      <c r="G50" s="20"/>
      <c r="H50" s="20"/>
      <c r="I50" s="20"/>
      <c r="J50" s="20"/>
    </row>
    <row r="51" ht="12.75" customHeight="1">
      <c r="A51" s="1"/>
      <c r="B51" s="1"/>
      <c r="C51" s="20"/>
      <c r="D51" s="20"/>
      <c r="E51" s="20"/>
      <c r="F51" s="20"/>
      <c r="G51" s="20"/>
      <c r="H51" s="20"/>
      <c r="I51" s="20"/>
      <c r="J51" s="20"/>
    </row>
    <row r="52" ht="12.75" customHeight="1">
      <c r="A52" s="3"/>
      <c r="B52" s="3"/>
    </row>
    <row r="53" ht="23.25" customHeight="1">
      <c r="A53" s="6"/>
      <c r="B53" s="6"/>
      <c r="C53" s="6"/>
      <c r="D53" s="6"/>
      <c r="E53" s="6"/>
      <c r="F53" s="6"/>
      <c r="G53" s="6"/>
      <c r="H53" s="6"/>
      <c r="I53" s="6"/>
    </row>
    <row r="54" ht="12.75" customHeight="1">
      <c r="A54" s="6"/>
      <c r="B54" s="6"/>
      <c r="C54" s="6"/>
      <c r="D54" s="6"/>
      <c r="E54" s="6"/>
      <c r="F54" s="6"/>
      <c r="G54" s="6"/>
      <c r="H54" s="6"/>
      <c r="I54" s="6"/>
    </row>
    <row r="55" ht="12.75" customHeight="1">
      <c r="A55" s="6"/>
      <c r="B55" s="6"/>
      <c r="C55" s="6"/>
      <c r="D55" s="6"/>
      <c r="E55" s="6"/>
      <c r="F55" s="6"/>
      <c r="G55" s="6"/>
      <c r="H55" s="6"/>
      <c r="I55" s="6"/>
    </row>
    <row r="56" ht="12.75" customHeight="1">
      <c r="A56" s="6"/>
      <c r="B56" s="6"/>
      <c r="C56" s="6"/>
      <c r="D56" s="6"/>
      <c r="E56" s="6"/>
      <c r="F56" s="6"/>
      <c r="G56" s="6"/>
      <c r="H56" s="6"/>
      <c r="Q56" s="22"/>
    </row>
    <row r="57" ht="12.75" customHeight="1"/>
    <row r="58" ht="12.75" customHeight="1">
      <c r="C58" s="8"/>
      <c r="D58" s="8"/>
      <c r="E58" s="8"/>
      <c r="F58" s="8"/>
      <c r="G58" s="8"/>
    </row>
    <row r="59" ht="12.75" customHeight="1">
      <c r="C59" s="8"/>
      <c r="D59" s="8"/>
      <c r="E59" s="8"/>
      <c r="F59" s="8"/>
      <c r="G59" s="8"/>
    </row>
    <row r="60" ht="12.75" customHeight="1">
      <c r="C60" s="8"/>
      <c r="D60" s="8"/>
      <c r="E60" s="8"/>
      <c r="F60" s="8"/>
      <c r="G60" s="8"/>
    </row>
    <row r="61" ht="12.75" customHeight="1">
      <c r="C61" s="9"/>
      <c r="D61" s="10"/>
      <c r="E61" s="9"/>
      <c r="F61" s="10"/>
      <c r="G61" s="10"/>
      <c r="J61" s="9"/>
    </row>
    <row r="62" ht="12.75" customHeight="1">
      <c r="C62" s="9"/>
      <c r="D62" s="10"/>
      <c r="E62" s="9"/>
      <c r="F62" s="10"/>
      <c r="G62" s="10"/>
      <c r="J62" s="9"/>
    </row>
    <row r="63" ht="12.75" customHeight="1">
      <c r="C63" s="9"/>
      <c r="D63" s="10"/>
      <c r="E63" s="9"/>
      <c r="F63" s="10"/>
      <c r="G63" s="10"/>
      <c r="J63" s="9"/>
    </row>
    <row r="64" ht="12.75" customHeight="1">
      <c r="C64" s="9"/>
      <c r="D64" s="10"/>
      <c r="E64" s="9"/>
      <c r="F64" s="10"/>
      <c r="G64" s="10"/>
      <c r="J64" s="9"/>
    </row>
    <row r="65" ht="12.75" customHeight="1">
      <c r="C65" s="9"/>
      <c r="D65" s="10"/>
      <c r="E65" s="9"/>
      <c r="F65" s="10"/>
      <c r="G65" s="10"/>
      <c r="J65" s="9"/>
    </row>
    <row r="66" ht="12.75" customHeight="1">
      <c r="C66" s="9"/>
      <c r="D66" s="10"/>
      <c r="E66" s="9"/>
      <c r="F66" s="10"/>
      <c r="G66" s="10"/>
      <c r="J66" s="9"/>
    </row>
    <row r="67" ht="12.75" customHeight="1">
      <c r="C67" s="9"/>
      <c r="D67" s="10"/>
      <c r="E67" s="9"/>
      <c r="F67" s="10"/>
      <c r="G67" s="10"/>
      <c r="J67" s="9"/>
    </row>
    <row r="68" ht="12.75" customHeight="1">
      <c r="C68" s="9"/>
      <c r="D68" s="10"/>
      <c r="E68" s="9"/>
      <c r="F68" s="10"/>
      <c r="G68" s="10"/>
      <c r="J68" s="9"/>
    </row>
    <row r="69" ht="12.75" customHeight="1">
      <c r="C69" s="9"/>
      <c r="D69" s="10"/>
      <c r="E69" s="9"/>
      <c r="F69" s="10"/>
      <c r="G69" s="10"/>
      <c r="J69" s="9"/>
    </row>
    <row r="70" ht="12.75" customHeight="1">
      <c r="C70" s="9"/>
      <c r="D70" s="10"/>
      <c r="E70" s="9"/>
      <c r="F70" s="10"/>
      <c r="G70" s="10"/>
      <c r="J70" s="9"/>
    </row>
    <row r="71" ht="12.75" customHeight="1">
      <c r="C71" s="9"/>
      <c r="D71" s="10"/>
      <c r="E71" s="9"/>
      <c r="F71" s="10"/>
      <c r="G71" s="10"/>
      <c r="J71" s="9"/>
    </row>
    <row r="72" ht="12.75" customHeight="1">
      <c r="C72" s="9"/>
      <c r="D72" s="10"/>
      <c r="E72" s="9"/>
      <c r="F72" s="10"/>
      <c r="G72" s="10"/>
      <c r="J72" s="9"/>
    </row>
    <row r="73" ht="12.75" customHeight="1">
      <c r="C73" s="9"/>
      <c r="D73" s="10"/>
      <c r="E73" s="9"/>
      <c r="F73" s="10"/>
      <c r="G73" s="10"/>
      <c r="J73" s="9"/>
    </row>
    <row r="74" ht="12.75" customHeight="1">
      <c r="C74" s="9"/>
      <c r="D74" s="10"/>
      <c r="E74" s="9"/>
      <c r="F74" s="10"/>
      <c r="G74" s="10"/>
      <c r="J74" s="9"/>
    </row>
    <row r="75" ht="12.75" customHeight="1">
      <c r="C75" s="9"/>
      <c r="D75" s="10"/>
      <c r="E75" s="9"/>
      <c r="F75" s="10"/>
      <c r="G75" s="10"/>
      <c r="J75" s="9"/>
    </row>
    <row r="76" ht="12.75" customHeight="1">
      <c r="C76" s="9"/>
      <c r="D76" s="10"/>
      <c r="E76" s="9"/>
      <c r="F76" s="10"/>
      <c r="G76" s="10"/>
      <c r="J76" s="9"/>
    </row>
    <row r="77" ht="12.75" customHeight="1">
      <c r="C77" s="9"/>
      <c r="D77" s="10"/>
      <c r="E77" s="9"/>
      <c r="F77" s="10"/>
      <c r="G77" s="10"/>
      <c r="J77" s="9"/>
    </row>
    <row r="78" ht="12.75" customHeight="1">
      <c r="C78" s="9"/>
      <c r="D78" s="10"/>
      <c r="E78" s="9"/>
      <c r="F78" s="10"/>
      <c r="G78" s="10"/>
      <c r="J78" s="9"/>
    </row>
    <row r="79" ht="12.75" customHeight="1">
      <c r="C79" s="9"/>
      <c r="D79" s="10"/>
      <c r="E79" s="9"/>
      <c r="F79" s="10"/>
      <c r="G79" s="10"/>
      <c r="J79" s="9"/>
    </row>
    <row r="80" ht="12.75" customHeight="1">
      <c r="C80" s="9"/>
      <c r="D80" s="10"/>
      <c r="E80" s="9"/>
      <c r="F80" s="10"/>
      <c r="G80" s="10"/>
      <c r="J80" s="9"/>
    </row>
    <row r="81" ht="12.75" customHeight="1">
      <c r="C81" s="9"/>
      <c r="D81" s="10"/>
      <c r="E81" s="9"/>
      <c r="F81" s="10"/>
      <c r="G81" s="10"/>
      <c r="J81" s="9"/>
    </row>
    <row r="82" ht="12.75" customHeight="1">
      <c r="C82" s="9"/>
      <c r="D82" s="10"/>
      <c r="E82" s="9"/>
      <c r="F82" s="10"/>
      <c r="G82" s="10"/>
      <c r="J82" s="9"/>
    </row>
    <row r="83" ht="12.75" customHeight="1">
      <c r="C83" s="9"/>
      <c r="D83" s="10"/>
      <c r="E83" s="9"/>
      <c r="F83" s="10"/>
      <c r="G83" s="10"/>
      <c r="J83" s="9"/>
    </row>
    <row r="84" ht="12.75" customHeight="1">
      <c r="C84" s="9"/>
      <c r="D84" s="10"/>
      <c r="E84" s="9"/>
      <c r="F84" s="10"/>
      <c r="G84" s="10"/>
      <c r="J84" s="9"/>
    </row>
    <row r="85" ht="12.75" customHeight="1">
      <c r="C85" s="9"/>
      <c r="D85" s="10"/>
      <c r="E85" s="9"/>
      <c r="F85" s="10"/>
      <c r="G85" s="10"/>
      <c r="J85" s="9"/>
    </row>
    <row r="86" ht="12.75" customHeight="1">
      <c r="C86" s="9"/>
      <c r="D86" s="10"/>
      <c r="E86" s="9"/>
      <c r="F86" s="10"/>
      <c r="G86" s="10"/>
      <c r="J86" s="9"/>
    </row>
    <row r="87" ht="12.75" customHeight="1">
      <c r="C87" s="9"/>
      <c r="D87" s="10"/>
      <c r="E87" s="9"/>
      <c r="F87" s="10"/>
      <c r="G87" s="10"/>
      <c r="J87" s="9"/>
    </row>
    <row r="88" ht="12.75" customHeight="1">
      <c r="C88" s="9"/>
      <c r="D88" s="10"/>
      <c r="E88" s="9"/>
      <c r="F88" s="10"/>
      <c r="G88" s="10"/>
      <c r="J88" s="9"/>
    </row>
    <row r="89" ht="12.75" customHeight="1">
      <c r="C89" s="9"/>
      <c r="D89" s="10"/>
      <c r="E89" s="9"/>
      <c r="F89" s="10"/>
      <c r="G89" s="10"/>
      <c r="J89" s="9"/>
    </row>
    <row r="90" ht="12.75" customHeight="1">
      <c r="C90" s="9"/>
      <c r="D90" s="10"/>
      <c r="E90" s="9"/>
      <c r="F90" s="10"/>
      <c r="G90" s="10"/>
      <c r="J90" s="9"/>
    </row>
    <row r="91" ht="12.75" customHeight="1">
      <c r="C91" s="9"/>
      <c r="D91" s="10"/>
      <c r="E91" s="9"/>
      <c r="F91" s="10"/>
      <c r="G91" s="10"/>
      <c r="J91" s="9"/>
    </row>
    <row r="92" ht="12.75" customHeight="1">
      <c r="C92" s="9"/>
      <c r="D92" s="10"/>
      <c r="E92" s="9"/>
      <c r="F92" s="10"/>
      <c r="G92" s="10"/>
      <c r="J92" s="9"/>
    </row>
    <row r="93" ht="12.75" customHeight="1">
      <c r="C93" s="9"/>
      <c r="D93" s="10"/>
      <c r="E93" s="9"/>
      <c r="F93" s="10"/>
      <c r="G93" s="10"/>
      <c r="J93" s="9"/>
    </row>
    <row r="94" ht="12.75" customHeight="1">
      <c r="C94" s="9"/>
      <c r="D94" s="10"/>
      <c r="E94" s="9"/>
      <c r="F94" s="10"/>
      <c r="G94" s="10"/>
      <c r="J94" s="9"/>
    </row>
    <row r="95" ht="12.75" customHeight="1"/>
    <row r="96" ht="23.25" customHeight="1">
      <c r="A96" s="6"/>
      <c r="B96" s="6"/>
    </row>
    <row r="97" ht="12.75" customHeight="1">
      <c r="A97" s="6"/>
      <c r="B97" s="6"/>
    </row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4">
    <mergeCell ref="B3:I3"/>
    <mergeCell ref="B4:I4"/>
    <mergeCell ref="B96:I96"/>
    <mergeCell ref="B97:I97"/>
  </mergeCells>
  <conditionalFormatting sqref="C46:J48">
    <cfRule type="notContainsBlanks" dxfId="0" priority="1">
      <formula>LEN(TRIM(C46))&gt;0</formula>
    </cfRule>
  </conditionalFormatting>
  <printOptions/>
  <pageMargins bottom="1.05277777777778" footer="0.0" header="0.0" left="0.7875" right="0.182638888888889" top="1.33055555555556"/>
  <pageSetup paperSize="9" orientation="portrait"/>
  <headerFooter>
    <oddHeader>&amp;CLCF0510 inventario Florestal - 2021 Aula 08 - Exercicios</oddHeader>
    <oddFooter>&amp;CPage 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sheetData>
    <row r="1">
      <c r="A1" s="1"/>
      <c r="B1" s="1" t="s">
        <v>19</v>
      </c>
    </row>
    <row r="2">
      <c r="A2" s="3"/>
      <c r="B2" s="3"/>
    </row>
    <row r="3">
      <c r="A3" s="6"/>
      <c r="B3" s="6" t="s">
        <v>20</v>
      </c>
    </row>
    <row r="4">
      <c r="A4" s="6"/>
      <c r="B4" s="6" t="s">
        <v>21</v>
      </c>
    </row>
    <row r="5">
      <c r="A5" s="6"/>
      <c r="B5" s="6" t="s">
        <v>22</v>
      </c>
    </row>
    <row r="6">
      <c r="A6" s="6"/>
      <c r="B6" s="6" t="s">
        <v>23</v>
      </c>
    </row>
    <row r="8">
      <c r="C8" s="8" t="s">
        <v>24</v>
      </c>
      <c r="D8" s="8" t="s">
        <v>25</v>
      </c>
      <c r="E8" s="8" t="s">
        <v>26</v>
      </c>
      <c r="F8" s="8" t="s">
        <v>27</v>
      </c>
      <c r="G8" s="8" t="s">
        <v>28</v>
      </c>
    </row>
    <row r="9">
      <c r="C9" s="8"/>
      <c r="D9" s="8" t="s">
        <v>29</v>
      </c>
      <c r="E9" s="8" t="s">
        <v>30</v>
      </c>
      <c r="F9" s="8" t="s">
        <v>31</v>
      </c>
      <c r="G9" s="8" t="s">
        <v>32</v>
      </c>
    </row>
    <row r="10">
      <c r="C10" s="8"/>
      <c r="D10" s="8" t="s">
        <v>33</v>
      </c>
      <c r="E10" s="8" t="s">
        <v>34</v>
      </c>
      <c r="F10" s="8" t="s">
        <v>35</v>
      </c>
      <c r="G10" s="8" t="s">
        <v>35</v>
      </c>
    </row>
    <row r="11">
      <c r="C11" s="9">
        <v>1004.0</v>
      </c>
      <c r="D11" s="10">
        <v>631.25</v>
      </c>
      <c r="E11" s="9">
        <v>8.24</v>
      </c>
      <c r="F11" s="10">
        <v>5.91</v>
      </c>
      <c r="G11" s="10">
        <v>12.89</v>
      </c>
      <c r="J11" s="9"/>
    </row>
    <row r="12">
      <c r="C12" s="9">
        <v>1006.0</v>
      </c>
      <c r="D12" s="10">
        <v>1025.0</v>
      </c>
      <c r="E12" s="9">
        <v>10.32</v>
      </c>
      <c r="F12" s="10">
        <v>9.59</v>
      </c>
      <c r="G12" s="10">
        <v>11.32</v>
      </c>
      <c r="J12" s="9"/>
    </row>
    <row r="13">
      <c r="C13" s="9">
        <v>1007.0</v>
      </c>
      <c r="D13" s="10">
        <v>1006.25</v>
      </c>
      <c r="E13" s="9">
        <v>9.47</v>
      </c>
      <c r="F13" s="10">
        <v>10.49</v>
      </c>
      <c r="G13" s="10">
        <v>10.95</v>
      </c>
      <c r="J13" s="9"/>
    </row>
    <row r="14">
      <c r="C14" s="9">
        <v>1018.0</v>
      </c>
      <c r="D14" s="10">
        <v>550.0</v>
      </c>
      <c r="E14" s="9">
        <v>9.62</v>
      </c>
      <c r="F14" s="10">
        <v>6.34</v>
      </c>
      <c r="G14" s="10">
        <v>14.92</v>
      </c>
      <c r="J14" s="9"/>
    </row>
    <row r="15">
      <c r="C15" s="9">
        <v>2003.0</v>
      </c>
      <c r="D15" s="10">
        <v>356.25</v>
      </c>
      <c r="E15" s="9">
        <v>1.96</v>
      </c>
      <c r="F15" s="10">
        <v>7.29</v>
      </c>
      <c r="G15" s="10">
        <v>8.38</v>
      </c>
      <c r="J15" s="9"/>
    </row>
    <row r="16">
      <c r="C16" s="9">
        <v>2007.0</v>
      </c>
      <c r="D16" s="10">
        <v>606.25</v>
      </c>
      <c r="E16" s="9">
        <v>5.39</v>
      </c>
      <c r="F16" s="10">
        <v>9.41</v>
      </c>
      <c r="G16" s="10">
        <v>10.64</v>
      </c>
      <c r="J16" s="9"/>
    </row>
    <row r="17">
      <c r="C17" s="9">
        <v>2012.0</v>
      </c>
      <c r="D17" s="10">
        <v>225.0</v>
      </c>
      <c r="E17" s="9">
        <v>0.79</v>
      </c>
      <c r="F17" s="10">
        <v>6.31</v>
      </c>
      <c r="G17" s="10">
        <v>6.67</v>
      </c>
      <c r="J17" s="9"/>
    </row>
    <row r="18">
      <c r="C18" s="9">
        <v>2013.0</v>
      </c>
      <c r="D18" s="10">
        <v>168.75</v>
      </c>
      <c r="E18" s="9">
        <v>0.55</v>
      </c>
      <c r="F18" s="10">
        <v>6.27</v>
      </c>
      <c r="G18" s="10">
        <v>6.42</v>
      </c>
      <c r="J18" s="9"/>
    </row>
    <row r="19">
      <c r="C19" s="9">
        <v>2017.0</v>
      </c>
      <c r="D19" s="10">
        <v>343.75</v>
      </c>
      <c r="E19" s="9">
        <v>5.34</v>
      </c>
      <c r="F19" s="10">
        <v>13.62</v>
      </c>
      <c r="G19" s="10">
        <v>14.07</v>
      </c>
      <c r="J19" s="9"/>
    </row>
    <row r="20">
      <c r="C20" s="9">
        <v>3009.0</v>
      </c>
      <c r="D20" s="10">
        <v>281.25</v>
      </c>
      <c r="E20" s="9">
        <v>1.48</v>
      </c>
      <c r="F20" s="10">
        <v>7.94</v>
      </c>
      <c r="G20" s="10">
        <v>8.19</v>
      </c>
      <c r="J20" s="9"/>
    </row>
    <row r="21">
      <c r="C21" s="9">
        <v>4009.0</v>
      </c>
      <c r="D21" s="10">
        <v>56.25</v>
      </c>
      <c r="E21" s="9">
        <v>0.13</v>
      </c>
      <c r="F21" s="10">
        <v>5.47</v>
      </c>
      <c r="G21" s="10">
        <v>5.4</v>
      </c>
      <c r="J21" s="9"/>
    </row>
    <row r="22">
      <c r="C22" s="9">
        <v>4010.0</v>
      </c>
      <c r="D22" s="10">
        <v>143.75</v>
      </c>
      <c r="E22" s="9">
        <v>0.96</v>
      </c>
      <c r="F22" s="10">
        <v>3.93</v>
      </c>
      <c r="G22" s="10">
        <v>9.22</v>
      </c>
      <c r="J22" s="9"/>
    </row>
    <row r="23">
      <c r="C23" s="9">
        <v>4011.0</v>
      </c>
      <c r="D23" s="10">
        <v>112.5</v>
      </c>
      <c r="E23" s="9">
        <v>0.35</v>
      </c>
      <c r="F23" s="10">
        <v>6.57</v>
      </c>
      <c r="G23" s="10">
        <v>6.26</v>
      </c>
      <c r="J23" s="9"/>
    </row>
    <row r="24">
      <c r="C24" s="9">
        <v>4014.0</v>
      </c>
      <c r="D24" s="10">
        <v>18.75</v>
      </c>
      <c r="E24" s="9">
        <v>0.04</v>
      </c>
      <c r="F24" s="10">
        <v>5.33</v>
      </c>
      <c r="G24" s="10">
        <v>5.36</v>
      </c>
      <c r="J24" s="9"/>
    </row>
    <row r="25">
      <c r="C25" s="9">
        <v>4016.0</v>
      </c>
      <c r="D25" s="10">
        <v>31.25</v>
      </c>
      <c r="E25" s="9">
        <v>0.08</v>
      </c>
      <c r="F25" s="10">
        <v>5.62</v>
      </c>
      <c r="G25" s="10">
        <v>5.69</v>
      </c>
      <c r="J25" s="9"/>
    </row>
    <row r="26">
      <c r="C26" s="9">
        <v>1002.0</v>
      </c>
      <c r="D26" s="10">
        <v>181.25</v>
      </c>
      <c r="E26" s="9">
        <v>0.74</v>
      </c>
      <c r="F26" s="10">
        <v>6.8</v>
      </c>
      <c r="G26" s="10">
        <v>7.19</v>
      </c>
      <c r="J26" s="9"/>
    </row>
    <row r="27">
      <c r="C27" s="9">
        <v>1003.0</v>
      </c>
      <c r="D27" s="10">
        <v>87.5</v>
      </c>
      <c r="E27" s="9">
        <v>0.34</v>
      </c>
      <c r="F27" s="10">
        <v>7.55</v>
      </c>
      <c r="G27" s="10">
        <v>7.03</v>
      </c>
      <c r="J27" s="9"/>
    </row>
    <row r="28">
      <c r="C28" s="9">
        <v>1028.0</v>
      </c>
      <c r="D28" s="10">
        <v>137.5</v>
      </c>
      <c r="E28" s="9">
        <v>0.76</v>
      </c>
      <c r="F28" s="10">
        <v>8.02</v>
      </c>
      <c r="G28" s="10">
        <v>8.41</v>
      </c>
      <c r="J28" s="9"/>
    </row>
    <row r="29">
      <c r="C29" s="9">
        <v>1031.0</v>
      </c>
      <c r="D29" s="10">
        <v>125.0</v>
      </c>
      <c r="E29" s="9">
        <v>1.31</v>
      </c>
      <c r="F29" s="10">
        <v>2.95</v>
      </c>
      <c r="G29" s="10">
        <v>11.57</v>
      </c>
      <c r="J29" s="9"/>
    </row>
    <row r="30">
      <c r="C30" s="9">
        <v>2020.0</v>
      </c>
      <c r="D30" s="10">
        <v>387.5</v>
      </c>
      <c r="E30" s="9">
        <v>2.72</v>
      </c>
      <c r="F30" s="10">
        <v>9.4</v>
      </c>
      <c r="G30" s="10">
        <v>9.46</v>
      </c>
      <c r="J30" s="9"/>
    </row>
    <row r="31">
      <c r="C31" s="9">
        <v>4002.0</v>
      </c>
      <c r="D31" s="10">
        <v>200.0</v>
      </c>
      <c r="E31" s="9">
        <v>0.66</v>
      </c>
      <c r="F31" s="10">
        <v>6.21</v>
      </c>
      <c r="G31" s="10">
        <v>6.49</v>
      </c>
      <c r="J31" s="9"/>
    </row>
    <row r="32">
      <c r="C32" s="9">
        <v>1025.0</v>
      </c>
      <c r="D32" s="10">
        <v>112.5</v>
      </c>
      <c r="E32" s="9">
        <v>0.87</v>
      </c>
      <c r="F32" s="10">
        <v>4.3</v>
      </c>
      <c r="G32" s="10">
        <v>9.91</v>
      </c>
      <c r="J32" s="9"/>
    </row>
    <row r="33">
      <c r="C33" s="9">
        <v>1026.0</v>
      </c>
      <c r="D33" s="10">
        <v>200.0</v>
      </c>
      <c r="E33" s="9">
        <v>1.18</v>
      </c>
      <c r="F33" s="10">
        <v>5.72</v>
      </c>
      <c r="G33" s="10">
        <v>8.67</v>
      </c>
      <c r="J33" s="9"/>
    </row>
    <row r="34">
      <c r="C34" s="9">
        <v>2037.0</v>
      </c>
      <c r="D34" s="10">
        <v>100.0</v>
      </c>
      <c r="E34" s="9">
        <v>0.49</v>
      </c>
      <c r="F34" s="10">
        <v>7.27</v>
      </c>
      <c r="G34" s="10">
        <v>7.89</v>
      </c>
      <c r="J34" s="9"/>
    </row>
    <row r="35">
      <c r="C35" s="9">
        <v>3004.0</v>
      </c>
      <c r="D35" s="10">
        <v>131.25</v>
      </c>
      <c r="E35" s="9">
        <v>0.52</v>
      </c>
      <c r="F35" s="10">
        <v>6.56</v>
      </c>
      <c r="G35" s="10">
        <v>7.1</v>
      </c>
      <c r="J35" s="9"/>
    </row>
    <row r="36">
      <c r="C36" s="9">
        <v>3039.0</v>
      </c>
      <c r="D36" s="10">
        <v>6.25</v>
      </c>
      <c r="E36" s="9">
        <v>0.02</v>
      </c>
      <c r="F36" s="10">
        <v>5.7</v>
      </c>
      <c r="G36" s="10">
        <v>5.7</v>
      </c>
      <c r="J36" s="9"/>
    </row>
    <row r="37">
      <c r="C37" s="9">
        <v>3063.0</v>
      </c>
      <c r="D37" s="10">
        <v>68.75</v>
      </c>
      <c r="E37" s="9">
        <v>0.24</v>
      </c>
      <c r="F37" s="10">
        <v>6.25</v>
      </c>
      <c r="G37" s="10">
        <v>6.64</v>
      </c>
      <c r="J37" s="9"/>
    </row>
    <row r="38">
      <c r="C38" s="9">
        <v>4017.0</v>
      </c>
      <c r="D38" s="10">
        <v>37.5</v>
      </c>
      <c r="E38" s="9">
        <v>0.1</v>
      </c>
      <c r="F38" s="10">
        <v>5.61</v>
      </c>
      <c r="G38" s="10">
        <v>5.7</v>
      </c>
      <c r="J38" s="9"/>
    </row>
    <row r="39">
      <c r="C39" s="9">
        <v>4018.0</v>
      </c>
      <c r="D39" s="10">
        <v>18.75</v>
      </c>
      <c r="E39" s="9">
        <v>0.04</v>
      </c>
      <c r="F39" s="10">
        <v>5.36</v>
      </c>
      <c r="G39" s="10">
        <v>5.37</v>
      </c>
      <c r="J39" s="9"/>
    </row>
    <row r="40">
      <c r="C40" s="9">
        <v>1029.0</v>
      </c>
      <c r="D40" s="10">
        <v>125.0</v>
      </c>
      <c r="E40" s="9">
        <v>1.05</v>
      </c>
      <c r="F40" s="10">
        <v>3.43</v>
      </c>
      <c r="G40" s="10">
        <v>10.37</v>
      </c>
      <c r="J40" s="9"/>
    </row>
    <row r="41">
      <c r="C41" s="9">
        <v>2026.0</v>
      </c>
      <c r="D41" s="10">
        <v>93.75</v>
      </c>
      <c r="E41" s="9">
        <v>0.29</v>
      </c>
      <c r="F41" s="10">
        <v>6.14</v>
      </c>
      <c r="G41" s="10">
        <v>6.28</v>
      </c>
      <c r="J41" s="9"/>
    </row>
    <row r="42">
      <c r="C42" s="9">
        <v>2029.0</v>
      </c>
      <c r="D42" s="10">
        <v>37.5</v>
      </c>
      <c r="E42" s="9">
        <v>0.11</v>
      </c>
      <c r="F42" s="10">
        <v>5.99</v>
      </c>
      <c r="G42" s="10">
        <v>6.05</v>
      </c>
      <c r="J42" s="9"/>
    </row>
    <row r="43">
      <c r="C43" s="9">
        <v>2035.0</v>
      </c>
      <c r="D43" s="10">
        <v>50.0</v>
      </c>
      <c r="E43" s="9">
        <v>0.14</v>
      </c>
      <c r="F43" s="10">
        <v>5.86</v>
      </c>
      <c r="G43" s="10">
        <v>5.91</v>
      </c>
      <c r="J43" s="9"/>
    </row>
    <row r="44">
      <c r="C44" s="9">
        <v>3042.0</v>
      </c>
      <c r="D44" s="10">
        <v>218.75</v>
      </c>
      <c r="E44" s="9">
        <v>0.98</v>
      </c>
      <c r="F44" s="10">
        <v>7.25</v>
      </c>
      <c r="G44" s="10">
        <v>7.54</v>
      </c>
      <c r="J44" s="9"/>
    </row>
    <row r="45">
      <c r="C45" s="11" t="s">
        <v>10</v>
      </c>
      <c r="D45" s="13">
        <f>AVERAGE(D11:D44)</f>
        <v>231.6176471</v>
      </c>
      <c r="E45" s="12">
        <f>ROUND((AVERAGE(E11:E44)),2)</f>
        <v>1.98</v>
      </c>
      <c r="F45" s="13">
        <f t="shared" ref="F45:G45" si="1">AVERAGE(F11:F44)</f>
        <v>6.660588235</v>
      </c>
      <c r="G45" s="13">
        <f t="shared" si="1"/>
        <v>8.225294118</v>
      </c>
    </row>
    <row r="46">
      <c r="A46" s="6"/>
      <c r="B46" s="6"/>
      <c r="C46" s="23" t="s">
        <v>36</v>
      </c>
      <c r="D46" s="24">
        <f t="shared" ref="D46:G46" si="2">_xlfn.VAR.S(D11:D44)</f>
        <v>65956.30013</v>
      </c>
      <c r="E46" s="24">
        <f t="shared" si="2"/>
        <v>9.235889483</v>
      </c>
      <c r="F46" s="24">
        <f t="shared" si="2"/>
        <v>4.271320856</v>
      </c>
      <c r="G46" s="24">
        <f t="shared" si="2"/>
        <v>6.72074082</v>
      </c>
      <c r="H46" s="6"/>
      <c r="I46" s="6"/>
    </row>
    <row r="47">
      <c r="A47" s="6"/>
      <c r="B47" s="6"/>
      <c r="C47" s="23" t="s">
        <v>37</v>
      </c>
      <c r="D47" s="25">
        <v>34.0</v>
      </c>
      <c r="E47" s="25">
        <v>34.0</v>
      </c>
      <c r="F47" s="25">
        <v>34.0</v>
      </c>
      <c r="G47" s="25">
        <v>34.0</v>
      </c>
      <c r="H47" s="6"/>
      <c r="I47" s="6"/>
    </row>
    <row r="48">
      <c r="C48" s="11" t="s">
        <v>38</v>
      </c>
      <c r="D48" s="12">
        <f t="shared" ref="D48:G48" si="3">ROUND((D46/D47),2)</f>
        <v>1939.89</v>
      </c>
      <c r="E48" s="12">
        <f t="shared" si="3"/>
        <v>0.27</v>
      </c>
      <c r="F48" s="12">
        <f t="shared" si="3"/>
        <v>0.13</v>
      </c>
      <c r="G48" s="12">
        <f t="shared" si="3"/>
        <v>0.2</v>
      </c>
    </row>
    <row r="49">
      <c r="C49" s="11" t="s">
        <v>39</v>
      </c>
      <c r="D49" s="12">
        <f t="shared" ref="D49:G49" si="4">ROUND((SQRT(D48)),2)</f>
        <v>44.04</v>
      </c>
      <c r="E49" s="12">
        <f t="shared" si="4"/>
        <v>0.52</v>
      </c>
      <c r="F49" s="12">
        <f t="shared" si="4"/>
        <v>0.36</v>
      </c>
      <c r="G49" s="12">
        <f t="shared" si="4"/>
        <v>0.45</v>
      </c>
    </row>
    <row r="50">
      <c r="C50" s="26" t="s">
        <v>40</v>
      </c>
      <c r="D50" s="12">
        <f t="shared" ref="D50:G50" si="5">ROUND((_xlfn.T.INV(0.95,34-1)),2)</f>
        <v>1.69</v>
      </c>
      <c r="E50" s="12">
        <f t="shared" si="5"/>
        <v>1.69</v>
      </c>
      <c r="F50" s="12">
        <f t="shared" si="5"/>
        <v>1.69</v>
      </c>
      <c r="G50" s="12">
        <f t="shared" si="5"/>
        <v>1.69</v>
      </c>
    </row>
    <row r="51">
      <c r="C51" s="11" t="s">
        <v>41</v>
      </c>
      <c r="D51" s="12">
        <f t="shared" ref="D51:G51" si="6">ROUND((((D50*D49)/D45)*100),2)</f>
        <v>32.13</v>
      </c>
      <c r="E51" s="12">
        <f t="shared" si="6"/>
        <v>44.38</v>
      </c>
      <c r="F51" s="12">
        <f t="shared" si="6"/>
        <v>9.13</v>
      </c>
      <c r="G51" s="12">
        <f t="shared" si="6"/>
        <v>9.25</v>
      </c>
      <c r="H51" s="14" t="s">
        <v>42</v>
      </c>
    </row>
    <row r="54">
      <c r="B54" s="6" t="s">
        <v>43</v>
      </c>
    </row>
    <row r="55">
      <c r="B55" s="6"/>
      <c r="C55" s="6"/>
      <c r="D55" s="6"/>
      <c r="E55" s="6"/>
      <c r="F55" s="6"/>
      <c r="G55" s="6"/>
      <c r="H55" s="6"/>
      <c r="I55" s="6"/>
    </row>
    <row r="56">
      <c r="B56" s="27" t="s">
        <v>41</v>
      </c>
      <c r="C56" s="28">
        <v>0.3213</v>
      </c>
      <c r="D56" s="28">
        <v>0.4438</v>
      </c>
      <c r="E56" s="28">
        <v>0.0913</v>
      </c>
      <c r="F56" s="28">
        <v>0.0925</v>
      </c>
    </row>
    <row r="59">
      <c r="B59" s="6" t="s">
        <v>44</v>
      </c>
    </row>
  </sheetData>
  <mergeCells count="6">
    <mergeCell ref="B3:I3"/>
    <mergeCell ref="B4:I4"/>
    <mergeCell ref="B5:I5"/>
    <mergeCell ref="B6:H6"/>
    <mergeCell ref="B54:I54"/>
    <mergeCell ref="B59:I59"/>
  </mergeCells>
  <drawing r:id="rId1"/>
</worksheet>
</file>