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 de Oliveira\Desktop\INVENTÁRIO\"/>
    </mc:Choice>
  </mc:AlternateContent>
  <xr:revisionPtr revIDLastSave="0" documentId="8_{BE35535C-808B-416A-AD45-73A45326B00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107" i="1" l="1"/>
  <c r="J116" i="1"/>
  <c r="N49" i="1" l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P48" i="1"/>
  <c r="O48" i="1"/>
  <c r="N48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P46" i="1"/>
  <c r="O46" i="1"/>
  <c r="N4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M46" i="1"/>
  <c r="F24" i="1"/>
  <c r="G25" i="1"/>
  <c r="F25" i="1"/>
  <c r="F26" i="1" s="1"/>
  <c r="G24" i="1"/>
  <c r="C25" i="1"/>
  <c r="C26" i="1" s="1"/>
  <c r="C24" i="1"/>
  <c r="J108" i="1"/>
  <c r="J111" i="1" s="1"/>
  <c r="J112" i="1" s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48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7" i="1"/>
  <c r="B25" i="1"/>
  <c r="B24" i="1"/>
  <c r="G26" i="1" l="1"/>
  <c r="B26" i="1"/>
</calcChain>
</file>

<file path=xl/sharedStrings.xml><?xml version="1.0" encoding="utf-8"?>
<sst xmlns="http://schemas.openxmlformats.org/spreadsheetml/2006/main" count="64" uniqueCount="56">
  <si>
    <t>I. Tamanho de Parcela pelo Método de Freese</t>
  </si>
  <si>
    <t xml:space="preserve">Utilizando as informações da tabela abaixo encontre o tamanho ótimo de parcela pelo método da aproximação de Freese.  </t>
  </si>
  <si>
    <t>Calcule o tamanho ótimo para os seguintes atributos: a densidade de estande (1/ha), a área basal (m2\ha).</t>
  </si>
  <si>
    <t>Parcelas Retangulares de 500 m2</t>
  </si>
  <si>
    <t>Parcelas Circulares de 500 m2</t>
  </si>
  <si>
    <t>densidade</t>
  </si>
  <si>
    <t>area.basal</t>
  </si>
  <si>
    <t>II. Amostra Aleatória Simples</t>
  </si>
  <si>
    <t>A tabela abaixo apresenta os dados de um levantamento do palmiteiro juçara (Euterpe edulis – Arecaceae) na região do Vale do Ribeira, Estado de São Paulo.</t>
  </si>
  <si>
    <t>O exemplo é composto de 34 arvoredos (1600m2) locados no campo segundo a amostragem aleatória simples.</t>
  </si>
  <si>
    <t>A área basal e os DAP médio e médio quadrático se referem apenas às plantas do palmiteiro juçara.</t>
  </si>
  <si>
    <t>Assuma que o tamanho da população é N=20.000 .</t>
  </si>
  <si>
    <t>Parcela</t>
  </si>
  <si>
    <t>Número de</t>
  </si>
  <si>
    <t>Área</t>
  </si>
  <si>
    <t>DAP</t>
  </si>
  <si>
    <t>DAP médio</t>
  </si>
  <si>
    <t>Palmiterios</t>
  </si>
  <si>
    <t>Basal</t>
  </si>
  <si>
    <t>médio</t>
  </si>
  <si>
    <t>quadrático</t>
  </si>
  <si>
    <t>(1/ha)</t>
  </si>
  <si>
    <t>(m2/ha)</t>
  </si>
  <si>
    <t>(cm)</t>
  </si>
  <si>
    <t>1) Econtre o invervalo de confiança de 95% para o TOTAL POPULACIONAL do número de palmiteiros e para a MÉDIA POPULACIONAL para os demais atributos.</t>
  </si>
  <si>
    <t>2) Encontre o tamanho de amostra necessária para erro amostral aceitável de 10% para cada um dos atributos</t>
  </si>
  <si>
    <t>Média</t>
  </si>
  <si>
    <t>Desvio padrão</t>
  </si>
  <si>
    <t>Coeficiente de variação (V%)</t>
  </si>
  <si>
    <t xml:space="preserve">Média </t>
  </si>
  <si>
    <t>Variancia</t>
  </si>
  <si>
    <t>n</t>
  </si>
  <si>
    <t>parcelas dado</t>
  </si>
  <si>
    <t>Variancia da média</t>
  </si>
  <si>
    <t>Erro padrão da média</t>
  </si>
  <si>
    <t>Intervalo de conf. 95%</t>
  </si>
  <si>
    <t>T(0,975-34-2)</t>
  </si>
  <si>
    <t>V% densidade (P1)</t>
  </si>
  <si>
    <t>V% area.basal (P1)</t>
  </si>
  <si>
    <t>V% densidade (P2)</t>
  </si>
  <si>
    <t>V% area.basal (P2)</t>
  </si>
  <si>
    <t>1º Cálculo de variaveis para chegar ao valor de do coeficiente de variação</t>
  </si>
  <si>
    <t>Densidade (P2)</t>
  </si>
  <si>
    <t>Area.basal (P2)</t>
  </si>
  <si>
    <t>Area.basal (P1)</t>
  </si>
  <si>
    <t>Densidade (P1)</t>
  </si>
  <si>
    <t>Parcela Retangular = P1</t>
  </si>
  <si>
    <t>Parcela Circular = P2</t>
  </si>
  <si>
    <t>T (m²)</t>
  </si>
  <si>
    <t>Após o calculo dos coeficientes de variação para o tamanho da parcela amostrada, calculamos os coeficiente para os outros tamanhos de parcela por meio da aplicação da formula apresentada a seguir:</t>
  </si>
  <si>
    <t>Com a aplicação da formula montou-se a tabela ao lado, onde todos os calculos para os tamanhos de 100 à 960 m² foram organizados e usados para montar o gráfico da aproximação de Freese</t>
  </si>
  <si>
    <t>2º Gráfico de Freese</t>
  </si>
  <si>
    <t>Formula:</t>
  </si>
  <si>
    <t>V% = V%' Raiz(*T'/T)</t>
  </si>
  <si>
    <t>Onde: V% – C.V. na curva; V%’ – C.V. observado (fixo) ∗ T – tamanho de parcela na curva T’ – tamanho de parcela observado (fixo)</t>
  </si>
  <si>
    <t>Montando o gráfico de Freese, onde é apresentado os V% calculados com relação a cada tamanho, chegamos a uma representação aproximada da curva obtida com o método da curvatura máxima. Por meio dessa representação, podemos inferir que o tamanho de parcela indicado para esse caso seria de 200 a 400 m², pois é o intervalo onde se observa maior curvatura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</si>
</sst>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6" x14ac:knownFonts="1">
    <font>
      <sz val="10"/>
      <name val="Arial"/>
      <family val="2"/>
      <charset val="1"/>
    </font>
    <font>
      <b/>
      <sz val="14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2" fontId="0" fillId="0" borderId="0" xfId="0" applyNumberForma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left" wrapText="1"/>
    </xf>
    <xf numFmtId="0" fontId="0" fillId="0" borderId="6" xfId="0" applyBorder="1"/>
    <xf numFmtId="0" fontId="5" fillId="0" borderId="7" xfId="0" applyFont="1" applyBorder="1"/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3" borderId="0" xfId="0" applyFill="1"/>
    <xf numFmtId="0" fontId="0" fillId="0" borderId="0" xfId="0" applyFont="1" applyBorder="1" applyAlignment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2" fontId="4" fillId="4" borderId="0" xfId="0" applyNumberFormat="1" applyFont="1" applyFill="1"/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166" fontId="4" fillId="0" borderId="1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Método da aproximação de Freese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Sheet1!$M$6</c:f>
              <c:strCache>
                <c:ptCount val="1"/>
                <c:pt idx="0">
                  <c:v>V% densidade (P1)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Sheet1!$L$7:$L$93</c:f>
              <c:numCache>
                <c:formatCode>0.00</c:formatCode>
                <c:ptCount val="87"/>
                <c:pt idx="0">
                  <c:v>100</c:v>
                </c:pt>
                <c:pt idx="1">
                  <c:v>110</c:v>
                </c:pt>
                <c:pt idx="2">
                  <c:v>120</c:v>
                </c:pt>
                <c:pt idx="3">
                  <c:v>130</c:v>
                </c:pt>
                <c:pt idx="4">
                  <c:v>140</c:v>
                </c:pt>
                <c:pt idx="5">
                  <c:v>150</c:v>
                </c:pt>
                <c:pt idx="6">
                  <c:v>160</c:v>
                </c:pt>
                <c:pt idx="7">
                  <c:v>170</c:v>
                </c:pt>
                <c:pt idx="8">
                  <c:v>180</c:v>
                </c:pt>
                <c:pt idx="9">
                  <c:v>190</c:v>
                </c:pt>
                <c:pt idx="10">
                  <c:v>200</c:v>
                </c:pt>
                <c:pt idx="11">
                  <c:v>210</c:v>
                </c:pt>
                <c:pt idx="12">
                  <c:v>220</c:v>
                </c:pt>
                <c:pt idx="13">
                  <c:v>230</c:v>
                </c:pt>
                <c:pt idx="14">
                  <c:v>240</c:v>
                </c:pt>
                <c:pt idx="15">
                  <c:v>250</c:v>
                </c:pt>
                <c:pt idx="16">
                  <c:v>260</c:v>
                </c:pt>
                <c:pt idx="17">
                  <c:v>270</c:v>
                </c:pt>
                <c:pt idx="18">
                  <c:v>280</c:v>
                </c:pt>
                <c:pt idx="19">
                  <c:v>290</c:v>
                </c:pt>
                <c:pt idx="20">
                  <c:v>300</c:v>
                </c:pt>
                <c:pt idx="21">
                  <c:v>310</c:v>
                </c:pt>
                <c:pt idx="22">
                  <c:v>320</c:v>
                </c:pt>
                <c:pt idx="23">
                  <c:v>330</c:v>
                </c:pt>
                <c:pt idx="24">
                  <c:v>340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390</c:v>
                </c:pt>
                <c:pt idx="30">
                  <c:v>400</c:v>
                </c:pt>
                <c:pt idx="31">
                  <c:v>410</c:v>
                </c:pt>
                <c:pt idx="32">
                  <c:v>420</c:v>
                </c:pt>
                <c:pt idx="33">
                  <c:v>430</c:v>
                </c:pt>
                <c:pt idx="34">
                  <c:v>440</c:v>
                </c:pt>
                <c:pt idx="35">
                  <c:v>450</c:v>
                </c:pt>
                <c:pt idx="36">
                  <c:v>460</c:v>
                </c:pt>
                <c:pt idx="37">
                  <c:v>470</c:v>
                </c:pt>
                <c:pt idx="38">
                  <c:v>480</c:v>
                </c:pt>
                <c:pt idx="39">
                  <c:v>490</c:v>
                </c:pt>
                <c:pt idx="40">
                  <c:v>500</c:v>
                </c:pt>
                <c:pt idx="41">
                  <c:v>510</c:v>
                </c:pt>
                <c:pt idx="42">
                  <c:v>520</c:v>
                </c:pt>
                <c:pt idx="43">
                  <c:v>530</c:v>
                </c:pt>
                <c:pt idx="44">
                  <c:v>540</c:v>
                </c:pt>
                <c:pt idx="45">
                  <c:v>550</c:v>
                </c:pt>
                <c:pt idx="46">
                  <c:v>560</c:v>
                </c:pt>
                <c:pt idx="47">
                  <c:v>570</c:v>
                </c:pt>
                <c:pt idx="48">
                  <c:v>580</c:v>
                </c:pt>
                <c:pt idx="49">
                  <c:v>590</c:v>
                </c:pt>
                <c:pt idx="50">
                  <c:v>600</c:v>
                </c:pt>
                <c:pt idx="51">
                  <c:v>610</c:v>
                </c:pt>
                <c:pt idx="52">
                  <c:v>620</c:v>
                </c:pt>
                <c:pt idx="53">
                  <c:v>630</c:v>
                </c:pt>
                <c:pt idx="54">
                  <c:v>640</c:v>
                </c:pt>
                <c:pt idx="55">
                  <c:v>650</c:v>
                </c:pt>
                <c:pt idx="56">
                  <c:v>660</c:v>
                </c:pt>
                <c:pt idx="57">
                  <c:v>670</c:v>
                </c:pt>
                <c:pt idx="58">
                  <c:v>680</c:v>
                </c:pt>
                <c:pt idx="59">
                  <c:v>690</c:v>
                </c:pt>
                <c:pt idx="60">
                  <c:v>700</c:v>
                </c:pt>
                <c:pt idx="61">
                  <c:v>710</c:v>
                </c:pt>
                <c:pt idx="62">
                  <c:v>720</c:v>
                </c:pt>
                <c:pt idx="63">
                  <c:v>730</c:v>
                </c:pt>
                <c:pt idx="64">
                  <c:v>740</c:v>
                </c:pt>
                <c:pt idx="65">
                  <c:v>750</c:v>
                </c:pt>
                <c:pt idx="66">
                  <c:v>760</c:v>
                </c:pt>
                <c:pt idx="67">
                  <c:v>770</c:v>
                </c:pt>
                <c:pt idx="68">
                  <c:v>780</c:v>
                </c:pt>
                <c:pt idx="69">
                  <c:v>790</c:v>
                </c:pt>
                <c:pt idx="70">
                  <c:v>800</c:v>
                </c:pt>
                <c:pt idx="71">
                  <c:v>810</c:v>
                </c:pt>
                <c:pt idx="72">
                  <c:v>820</c:v>
                </c:pt>
                <c:pt idx="73">
                  <c:v>830</c:v>
                </c:pt>
                <c:pt idx="74">
                  <c:v>840</c:v>
                </c:pt>
                <c:pt idx="75">
                  <c:v>850</c:v>
                </c:pt>
                <c:pt idx="76">
                  <c:v>860</c:v>
                </c:pt>
                <c:pt idx="77">
                  <c:v>870</c:v>
                </c:pt>
                <c:pt idx="78">
                  <c:v>880</c:v>
                </c:pt>
                <c:pt idx="79">
                  <c:v>890</c:v>
                </c:pt>
                <c:pt idx="80">
                  <c:v>900</c:v>
                </c:pt>
                <c:pt idx="81">
                  <c:v>910</c:v>
                </c:pt>
                <c:pt idx="82">
                  <c:v>920</c:v>
                </c:pt>
                <c:pt idx="83">
                  <c:v>930</c:v>
                </c:pt>
                <c:pt idx="84">
                  <c:v>940</c:v>
                </c:pt>
                <c:pt idx="85">
                  <c:v>950</c:v>
                </c:pt>
                <c:pt idx="86">
                  <c:v>960</c:v>
                </c:pt>
              </c:numCache>
            </c:numRef>
          </c:xVal>
          <c:yVal>
            <c:numRef>
              <c:f>Sheet1!$M$7:$M$93</c:f>
              <c:numCache>
                <c:formatCode>0.00</c:formatCode>
                <c:ptCount val="87"/>
                <c:pt idx="0">
                  <c:v>64.644725229518926</c:v>
                </c:pt>
                <c:pt idx="1">
                  <c:v>61.63632709840698</c:v>
                </c:pt>
                <c:pt idx="2">
                  <c:v>59.012290386551406</c:v>
                </c:pt>
                <c:pt idx="3">
                  <c:v>56.697174668449009</c:v>
                </c:pt>
                <c:pt idx="4">
                  <c:v>54.634764573483793</c:v>
                </c:pt>
                <c:pt idx="5">
                  <c:v>52.782197124914511</c:v>
                </c:pt>
                <c:pt idx="6">
                  <c:v>51.106142610257727</c:v>
                </c:pt>
                <c:pt idx="7">
                  <c:v>49.580240964699307</c:v>
                </c:pt>
                <c:pt idx="8">
                  <c:v>48.183333333333337</c:v>
                </c:pt>
                <c:pt idx="9">
                  <c:v>46.898212848903455</c:v>
                </c:pt>
                <c:pt idx="10">
                  <c:v>45.710723577733923</c:v>
                </c:pt>
                <c:pt idx="11">
                  <c:v>44.609098474040771</c:v>
                </c:pt>
                <c:pt idx="12">
                  <c:v>43.583464858715736</c:v>
                </c:pt>
                <c:pt idx="13">
                  <c:v>42.625469524380762</c:v>
                </c:pt>
                <c:pt idx="14">
                  <c:v>41.727990705680206</c:v>
                </c:pt>
                <c:pt idx="15">
                  <c:v>40.88491408820618</c:v>
                </c:pt>
                <c:pt idx="16">
                  <c:v>40.090956682178437</c:v>
                </c:pt>
                <c:pt idx="17">
                  <c:v>39.341526924367599</c:v>
                </c:pt>
                <c:pt idx="18">
                  <c:v>38.632612518440943</c:v>
                </c:pt>
                <c:pt idx="19">
                  <c:v>37.960689739745789</c:v>
                </c:pt>
                <c:pt idx="20">
                  <c:v>37.32264951295214</c:v>
                </c:pt>
                <c:pt idx="21">
                  <c:v>36.715736715755071</c:v>
                </c:pt>
                <c:pt idx="22">
                  <c:v>36.137500000000003</c:v>
                </c:pt>
                <c:pt idx="23">
                  <c:v>35.585750042125099</c:v>
                </c:pt>
                <c:pt idx="24">
                  <c:v>35.058524599001935</c:v>
                </c:pt>
                <c:pt idx="25">
                  <c:v>34.554059095857319</c:v>
                </c:pt>
                <c:pt idx="26">
                  <c:v>34.070761740171818</c:v>
                </c:pt>
                <c:pt idx="27">
                  <c:v>33.607192360838148</c:v>
                </c:pt>
                <c:pt idx="28">
                  <c:v>33.162044330989701</c:v>
                </c:pt>
                <c:pt idx="29">
                  <c:v>32.734129057120263</c:v>
                </c:pt>
                <c:pt idx="30">
                  <c:v>32.322362614759463</c:v>
                </c:pt>
                <c:pt idx="31">
                  <c:v>31.925754188238134</c:v>
                </c:pt>
                <c:pt idx="32">
                  <c:v>31.543396033612694</c:v>
                </c:pt>
                <c:pt idx="33">
                  <c:v>31.17445473311405</c:v>
                </c:pt>
                <c:pt idx="34">
                  <c:v>30.81816354920349</c:v>
                </c:pt>
                <c:pt idx="35">
                  <c:v>30.473815718489284</c:v>
                </c:pt>
                <c:pt idx="36">
                  <c:v>30.140758551950157</c:v>
                </c:pt>
                <c:pt idx="37">
                  <c:v>29.818388229341721</c:v>
                </c:pt>
                <c:pt idx="38">
                  <c:v>29.506145193275703</c:v>
                </c:pt>
                <c:pt idx="39">
                  <c:v>29.203510063004416</c:v>
                </c:pt>
                <c:pt idx="40">
                  <c:v>28.91</c:v>
                </c:pt>
                <c:pt idx="41">
                  <c:v>28.625165467455655</c:v>
                </c:pt>
                <c:pt idx="42">
                  <c:v>28.348587334224504</c:v>
                </c:pt>
                <c:pt idx="43">
                  <c:v>28.079874280748509</c:v>
                </c:pt>
                <c:pt idx="44">
                  <c:v>27.818660470453466</c:v>
                </c:pt>
                <c:pt idx="45">
                  <c:v>27.564603455090076</c:v>
                </c:pt>
                <c:pt idx="46">
                  <c:v>27.317382286741896</c:v>
                </c:pt>
                <c:pt idx="47">
                  <c:v>27.076695812826774</c:v>
                </c:pt>
                <c:pt idx="48">
                  <c:v>26.842261133492848</c:v>
                </c:pt>
                <c:pt idx="49">
                  <c:v>26.613812203440531</c:v>
                </c:pt>
                <c:pt idx="50">
                  <c:v>26.391098562457255</c:v>
                </c:pt>
                <c:pt idx="51">
                  <c:v>26.173884180892106</c:v>
                </c:pt>
                <c:pt idx="52">
                  <c:v>25.961946407970309</c:v>
                </c:pt>
                <c:pt idx="53">
                  <c:v>25.755075012293961</c:v>
                </c:pt>
                <c:pt idx="54">
                  <c:v>25.553071305128864</c:v>
                </c:pt>
                <c:pt idx="55">
                  <c:v>25.355747338166214</c:v>
                </c:pt>
                <c:pt idx="56">
                  <c:v>25.162925168396121</c:v>
                </c:pt>
                <c:pt idx="57">
                  <c:v>24.97443618355712</c:v>
                </c:pt>
                <c:pt idx="58">
                  <c:v>24.790120482349653</c:v>
                </c:pt>
                <c:pt idx="59">
                  <c:v>24.609826304235423</c:v>
                </c:pt>
                <c:pt idx="60">
                  <c:v>24.433409504201414</c:v>
                </c:pt>
                <c:pt idx="61">
                  <c:v>24.260733068357279</c:v>
                </c:pt>
                <c:pt idx="62">
                  <c:v>24.091666666666669</c:v>
                </c:pt>
                <c:pt idx="63">
                  <c:v>23.926086239494456</c:v>
                </c:pt>
                <c:pt idx="64">
                  <c:v>23.763873614989397</c:v>
                </c:pt>
                <c:pt idx="65">
                  <c:v>23.604916154620561</c:v>
                </c:pt>
                <c:pt idx="66">
                  <c:v>23.449106424451728</c:v>
                </c:pt>
                <c:pt idx="67">
                  <c:v>23.296341889973746</c:v>
                </c:pt>
                <c:pt idx="68">
                  <c:v>23.146524632525345</c:v>
                </c:pt>
                <c:pt idx="69">
                  <c:v>22.999561085520355</c:v>
                </c:pt>
                <c:pt idx="70">
                  <c:v>22.855361788866961</c:v>
                </c:pt>
                <c:pt idx="71">
                  <c:v>22.713841160114544</c:v>
                </c:pt>
                <c:pt idx="72">
                  <c:v>22.574917280998005</c:v>
                </c:pt>
                <c:pt idx="73">
                  <c:v>22.438511698170085</c:v>
                </c:pt>
                <c:pt idx="74">
                  <c:v>22.304549237020385</c:v>
                </c:pt>
                <c:pt idx="75">
                  <c:v>22.172957827577477</c:v>
                </c:pt>
                <c:pt idx="76">
                  <c:v>22.043668341578005</c:v>
                </c:pt>
                <c:pt idx="77">
                  <c:v>21.916614439866098</c:v>
                </c:pt>
                <c:pt idx="78">
                  <c:v>21.791732429357868</c:v>
                </c:pt>
                <c:pt idx="79">
                  <c:v>21.668961128870354</c:v>
                </c:pt>
                <c:pt idx="80">
                  <c:v>21.548241743172973</c:v>
                </c:pt>
                <c:pt idx="81">
                  <c:v>21.429517744672435</c:v>
                </c:pt>
                <c:pt idx="82">
                  <c:v>21.312734762190381</c:v>
                </c:pt>
                <c:pt idx="83">
                  <c:v>21.197840476336616</c:v>
                </c:pt>
                <c:pt idx="84">
                  <c:v>21.084784521020659</c:v>
                </c:pt>
                <c:pt idx="85">
                  <c:v>20.973518390680436</c:v>
                </c:pt>
                <c:pt idx="86">
                  <c:v>20.863995352840103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905-4A41-8232-6D39C1643415}"/>
            </c:ext>
          </c:extLst>
        </c:ser>
        <c:ser>
          <c:idx val="1"/>
          <c:order val="1"/>
          <c:tx>
            <c:strRef>
              <c:f>Sheet1!$N$6</c:f>
              <c:strCache>
                <c:ptCount val="1"/>
                <c:pt idx="0">
                  <c:v>V% area.basal (P1)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Sheet1!$L$7:$L$93</c:f>
              <c:numCache>
                <c:formatCode>0.00</c:formatCode>
                <c:ptCount val="87"/>
                <c:pt idx="0">
                  <c:v>100</c:v>
                </c:pt>
                <c:pt idx="1">
                  <c:v>110</c:v>
                </c:pt>
                <c:pt idx="2">
                  <c:v>120</c:v>
                </c:pt>
                <c:pt idx="3">
                  <c:v>130</c:v>
                </c:pt>
                <c:pt idx="4">
                  <c:v>140</c:v>
                </c:pt>
                <c:pt idx="5">
                  <c:v>150</c:v>
                </c:pt>
                <c:pt idx="6">
                  <c:v>160</c:v>
                </c:pt>
                <c:pt idx="7">
                  <c:v>170</c:v>
                </c:pt>
                <c:pt idx="8">
                  <c:v>180</c:v>
                </c:pt>
                <c:pt idx="9">
                  <c:v>190</c:v>
                </c:pt>
                <c:pt idx="10">
                  <c:v>200</c:v>
                </c:pt>
                <c:pt idx="11">
                  <c:v>210</c:v>
                </c:pt>
                <c:pt idx="12">
                  <c:v>220</c:v>
                </c:pt>
                <c:pt idx="13">
                  <c:v>230</c:v>
                </c:pt>
                <c:pt idx="14">
                  <c:v>240</c:v>
                </c:pt>
                <c:pt idx="15">
                  <c:v>250</c:v>
                </c:pt>
                <c:pt idx="16">
                  <c:v>260</c:v>
                </c:pt>
                <c:pt idx="17">
                  <c:v>270</c:v>
                </c:pt>
                <c:pt idx="18">
                  <c:v>280</c:v>
                </c:pt>
                <c:pt idx="19">
                  <c:v>290</c:v>
                </c:pt>
                <c:pt idx="20">
                  <c:v>300</c:v>
                </c:pt>
                <c:pt idx="21">
                  <c:v>310</c:v>
                </c:pt>
                <c:pt idx="22">
                  <c:v>320</c:v>
                </c:pt>
                <c:pt idx="23">
                  <c:v>330</c:v>
                </c:pt>
                <c:pt idx="24">
                  <c:v>340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390</c:v>
                </c:pt>
                <c:pt idx="30">
                  <c:v>400</c:v>
                </c:pt>
                <c:pt idx="31">
                  <c:v>410</c:v>
                </c:pt>
                <c:pt idx="32">
                  <c:v>420</c:v>
                </c:pt>
                <c:pt idx="33">
                  <c:v>430</c:v>
                </c:pt>
                <c:pt idx="34">
                  <c:v>440</c:v>
                </c:pt>
                <c:pt idx="35">
                  <c:v>450</c:v>
                </c:pt>
                <c:pt idx="36">
                  <c:v>460</c:v>
                </c:pt>
                <c:pt idx="37">
                  <c:v>470</c:v>
                </c:pt>
                <c:pt idx="38">
                  <c:v>480</c:v>
                </c:pt>
                <c:pt idx="39">
                  <c:v>490</c:v>
                </c:pt>
                <c:pt idx="40">
                  <c:v>500</c:v>
                </c:pt>
                <c:pt idx="41">
                  <c:v>510</c:v>
                </c:pt>
                <c:pt idx="42">
                  <c:v>520</c:v>
                </c:pt>
                <c:pt idx="43">
                  <c:v>530</c:v>
                </c:pt>
                <c:pt idx="44">
                  <c:v>540</c:v>
                </c:pt>
                <c:pt idx="45">
                  <c:v>550</c:v>
                </c:pt>
                <c:pt idx="46">
                  <c:v>560</c:v>
                </c:pt>
                <c:pt idx="47">
                  <c:v>570</c:v>
                </c:pt>
                <c:pt idx="48">
                  <c:v>580</c:v>
                </c:pt>
                <c:pt idx="49">
                  <c:v>590</c:v>
                </c:pt>
                <c:pt idx="50">
                  <c:v>600</c:v>
                </c:pt>
                <c:pt idx="51">
                  <c:v>610</c:v>
                </c:pt>
                <c:pt idx="52">
                  <c:v>620</c:v>
                </c:pt>
                <c:pt idx="53">
                  <c:v>630</c:v>
                </c:pt>
                <c:pt idx="54">
                  <c:v>640</c:v>
                </c:pt>
                <c:pt idx="55">
                  <c:v>650</c:v>
                </c:pt>
                <c:pt idx="56">
                  <c:v>660</c:v>
                </c:pt>
                <c:pt idx="57">
                  <c:v>670</c:v>
                </c:pt>
                <c:pt idx="58">
                  <c:v>680</c:v>
                </c:pt>
                <c:pt idx="59">
                  <c:v>690</c:v>
                </c:pt>
                <c:pt idx="60">
                  <c:v>700</c:v>
                </c:pt>
                <c:pt idx="61">
                  <c:v>710</c:v>
                </c:pt>
                <c:pt idx="62">
                  <c:v>720</c:v>
                </c:pt>
                <c:pt idx="63">
                  <c:v>730</c:v>
                </c:pt>
                <c:pt idx="64">
                  <c:v>740</c:v>
                </c:pt>
                <c:pt idx="65">
                  <c:v>750</c:v>
                </c:pt>
                <c:pt idx="66">
                  <c:v>760</c:v>
                </c:pt>
                <c:pt idx="67">
                  <c:v>770</c:v>
                </c:pt>
                <c:pt idx="68">
                  <c:v>780</c:v>
                </c:pt>
                <c:pt idx="69">
                  <c:v>790</c:v>
                </c:pt>
                <c:pt idx="70">
                  <c:v>800</c:v>
                </c:pt>
                <c:pt idx="71">
                  <c:v>810</c:v>
                </c:pt>
                <c:pt idx="72">
                  <c:v>820</c:v>
                </c:pt>
                <c:pt idx="73">
                  <c:v>830</c:v>
                </c:pt>
                <c:pt idx="74">
                  <c:v>840</c:v>
                </c:pt>
                <c:pt idx="75">
                  <c:v>850</c:v>
                </c:pt>
                <c:pt idx="76">
                  <c:v>860</c:v>
                </c:pt>
                <c:pt idx="77">
                  <c:v>870</c:v>
                </c:pt>
                <c:pt idx="78">
                  <c:v>880</c:v>
                </c:pt>
                <c:pt idx="79">
                  <c:v>890</c:v>
                </c:pt>
                <c:pt idx="80">
                  <c:v>900</c:v>
                </c:pt>
                <c:pt idx="81">
                  <c:v>910</c:v>
                </c:pt>
                <c:pt idx="82">
                  <c:v>920</c:v>
                </c:pt>
                <c:pt idx="83">
                  <c:v>930</c:v>
                </c:pt>
                <c:pt idx="84">
                  <c:v>940</c:v>
                </c:pt>
                <c:pt idx="85">
                  <c:v>950</c:v>
                </c:pt>
                <c:pt idx="86">
                  <c:v>960</c:v>
                </c:pt>
              </c:numCache>
            </c:numRef>
          </c:xVal>
          <c:yVal>
            <c:numRef>
              <c:f>Sheet1!$N$7:$N$93</c:f>
              <c:numCache>
                <c:formatCode>0.00</c:formatCode>
                <c:ptCount val="87"/>
                <c:pt idx="0">
                  <c:v>63.794468867997054</c:v>
                </c:pt>
                <c:pt idx="1">
                  <c:v>60.825639466427802</c:v>
                </c:pt>
                <c:pt idx="2">
                  <c:v>58.236116071771747</c:v>
                </c:pt>
                <c:pt idx="3">
                  <c:v>55.951450508109438</c:v>
                </c:pt>
                <c:pt idx="4">
                  <c:v>53.916166791933605</c:v>
                </c:pt>
                <c:pt idx="5">
                  <c:v>52.087965712819859</c:v>
                </c:pt>
                <c:pt idx="6">
                  <c:v>50.433955935893565</c:v>
                </c:pt>
                <c:pt idx="7">
                  <c:v>48.928124103867283</c:v>
                </c:pt>
                <c:pt idx="8">
                  <c:v>47.549589659111824</c:v>
                </c:pt>
                <c:pt idx="9">
                  <c:v>46.281372052114385</c:v>
                </c:pt>
                <c:pt idx="10">
                  <c:v>45.109501538754813</c:v>
                </c:pt>
                <c:pt idx="11">
                  <c:v>44.022365842342793</c:v>
                </c:pt>
                <c:pt idx="12">
                  <c:v>43.0102221367192</c:v>
                </c:pt>
                <c:pt idx="13">
                  <c:v>42.064827082212695</c:v>
                </c:pt>
                <c:pt idx="14">
                  <c:v>41.179152584316689</c:v>
                </c:pt>
                <c:pt idx="15">
                  <c:v>40.347164748714853</c:v>
                </c:pt>
                <c:pt idx="16">
                  <c:v>39.563650071507681</c:v>
                </c:pt>
                <c:pt idx="17">
                  <c:v>38.824077381181162</c:v>
                </c:pt>
                <c:pt idx="18">
                  <c:v>38.124487154161194</c:v>
                </c:pt>
                <c:pt idx="19">
                  <c:v>37.461402012489145</c:v>
                </c:pt>
                <c:pt idx="20">
                  <c:v>36.831753773747302</c:v>
                </c:pt>
                <c:pt idx="21">
                  <c:v>36.232823553084877</c:v>
                </c:pt>
                <c:pt idx="22">
                  <c:v>35.662192244333866</c:v>
                </c:pt>
                <c:pt idx="23">
                  <c:v>35.117699319573219</c:v>
                </c:pt>
                <c:pt idx="24">
                  <c:v>34.597408344581524</c:v>
                </c:pt>
                <c:pt idx="25">
                  <c:v>34.099577953608772</c:v>
                </c:pt>
                <c:pt idx="26">
                  <c:v>33.622637290595712</c:v>
                </c:pt>
                <c:pt idx="27">
                  <c:v>33.165165126655651</c:v>
                </c:pt>
                <c:pt idx="28">
                  <c:v>32.725872020667637</c:v>
                </c:pt>
                <c:pt idx="29">
                  <c:v>32.303585012407005</c:v>
                </c:pt>
                <c:pt idx="30">
                  <c:v>31.897234433998527</c:v>
                </c:pt>
                <c:pt idx="31">
                  <c:v>31.505842501730765</c:v>
                </c:pt>
                <c:pt idx="32">
                  <c:v>31.128513410995623</c:v>
                </c:pt>
                <c:pt idx="33">
                  <c:v>30.764424705765396</c:v>
                </c:pt>
                <c:pt idx="34">
                  <c:v>30.412819733213901</c:v>
                </c:pt>
                <c:pt idx="35">
                  <c:v>30.073001025836543</c:v>
                </c:pt>
                <c:pt idx="36">
                  <c:v>29.74432447927213</c:v>
                </c:pt>
                <c:pt idx="37">
                  <c:v>29.426194215177215</c:v>
                </c:pt>
                <c:pt idx="38">
                  <c:v>29.118058035885873</c:v>
                </c:pt>
                <c:pt idx="39">
                  <c:v>28.819403391939179</c:v>
                </c:pt>
                <c:pt idx="40">
                  <c:v>28.529753795467094</c:v>
                </c:pt>
                <c:pt idx="41">
                  <c:v>28.24866562231119</c:v>
                </c:pt>
                <c:pt idx="42">
                  <c:v>27.975725254054719</c:v>
                </c:pt>
                <c:pt idx="43">
                  <c:v>27.710546518070689</c:v>
                </c:pt>
                <c:pt idx="44">
                  <c:v>27.452768389544456</c:v>
                </c:pt>
                <c:pt idx="45">
                  <c:v>27.202052924365322</c:v>
                </c:pt>
                <c:pt idx="46">
                  <c:v>26.958083395966803</c:v>
                </c:pt>
                <c:pt idx="47">
                  <c:v>26.720562612753461</c:v>
                </c:pt>
                <c:pt idx="48">
                  <c:v>26.489211395786455</c:v>
                </c:pt>
                <c:pt idx="49">
                  <c:v>26.263767198995364</c:v>
                </c:pt>
                <c:pt idx="50">
                  <c:v>26.043982856409929</c:v>
                </c:pt>
                <c:pt idx="51">
                  <c:v>25.829625442819879</c:v>
                </c:pt>
                <c:pt idx="52">
                  <c:v>25.620475235921973</c:v>
                </c:pt>
                <c:pt idx="53">
                  <c:v>25.416324769440795</c:v>
                </c:pt>
                <c:pt idx="54">
                  <c:v>25.216977967946782</c:v>
                </c:pt>
                <c:pt idx="55">
                  <c:v>25.022249355169567</c:v>
                </c:pt>
                <c:pt idx="56">
                  <c:v>24.831963328540429</c:v>
                </c:pt>
                <c:pt idx="57">
                  <c:v>24.645953493513993</c:v>
                </c:pt>
                <c:pt idx="58">
                  <c:v>24.464062051933642</c:v>
                </c:pt>
                <c:pt idx="59">
                  <c:v>24.286139239330559</c:v>
                </c:pt>
                <c:pt idx="60">
                  <c:v>24.112042806596058</c:v>
                </c:pt>
                <c:pt idx="61">
                  <c:v>23.941637541950197</c:v>
                </c:pt>
                <c:pt idx="62">
                  <c:v>23.774794829555912</c:v>
                </c:pt>
                <c:pt idx="63">
                  <c:v>23.611392241504323</c:v>
                </c:pt>
                <c:pt idx="64">
                  <c:v>23.451313160229819</c:v>
                </c:pt>
                <c:pt idx="65">
                  <c:v>23.294446428708696</c:v>
                </c:pt>
                <c:pt idx="66">
                  <c:v>23.140686026057192</c:v>
                </c:pt>
                <c:pt idx="67">
                  <c:v>22.98993076637764</c:v>
                </c:pt>
                <c:pt idx="68">
                  <c:v>22.842084018909116</c:v>
                </c:pt>
                <c:pt idx="69">
                  <c:v>22.697053447724027</c:v>
                </c:pt>
                <c:pt idx="70">
                  <c:v>22.554750769377407</c:v>
                </c:pt>
                <c:pt idx="71">
                  <c:v>22.415091527063804</c:v>
                </c:pt>
                <c:pt idx="72">
                  <c:v>22.277994879969164</c:v>
                </c:pt>
                <c:pt idx="73">
                  <c:v>22.143383406624032</c:v>
                </c:pt>
                <c:pt idx="74">
                  <c:v>22.011182921171397</c:v>
                </c:pt>
                <c:pt idx="75">
                  <c:v>21.881322301558644</c:v>
                </c:pt>
                <c:pt idx="76">
                  <c:v>21.753733328749668</c:v>
                </c:pt>
                <c:pt idx="77">
                  <c:v>21.6283505361314</c:v>
                </c:pt>
                <c:pt idx="78">
                  <c:v>21.5051110683596</c:v>
                </c:pt>
                <c:pt idx="79">
                  <c:v>21.383954548952538</c:v>
                </c:pt>
                <c:pt idx="80">
                  <c:v>21.264822955999019</c:v>
                </c:pt>
                <c:pt idx="81">
                  <c:v>21.14766050539944</c:v>
                </c:pt>
                <c:pt idx="82">
                  <c:v>21.032413541106347</c:v>
                </c:pt>
                <c:pt idx="83">
                  <c:v>20.919030431873768</c:v>
                </c:pt>
                <c:pt idx="84">
                  <c:v>20.807461474064162</c:v>
                </c:pt>
                <c:pt idx="85">
                  <c:v>20.69765880009734</c:v>
                </c:pt>
                <c:pt idx="86">
                  <c:v>20.589576292158345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05-4A41-8232-6D39C1643415}"/>
            </c:ext>
          </c:extLst>
        </c:ser>
        <c:ser>
          <c:idx val="2"/>
          <c:order val="2"/>
          <c:tx>
            <c:strRef>
              <c:f>Sheet1!$O$6</c:f>
              <c:strCache>
                <c:ptCount val="1"/>
                <c:pt idx="0">
                  <c:v>V% densidade (P2)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Sheet1!$L$7:$L$93</c:f>
              <c:numCache>
                <c:formatCode>0.00</c:formatCode>
                <c:ptCount val="87"/>
                <c:pt idx="0">
                  <c:v>100</c:v>
                </c:pt>
                <c:pt idx="1">
                  <c:v>110</c:v>
                </c:pt>
                <c:pt idx="2">
                  <c:v>120</c:v>
                </c:pt>
                <c:pt idx="3">
                  <c:v>130</c:v>
                </c:pt>
                <c:pt idx="4">
                  <c:v>140</c:v>
                </c:pt>
                <c:pt idx="5">
                  <c:v>150</c:v>
                </c:pt>
                <c:pt idx="6">
                  <c:v>160</c:v>
                </c:pt>
                <c:pt idx="7">
                  <c:v>170</c:v>
                </c:pt>
                <c:pt idx="8">
                  <c:v>180</c:v>
                </c:pt>
                <c:pt idx="9">
                  <c:v>190</c:v>
                </c:pt>
                <c:pt idx="10">
                  <c:v>200</c:v>
                </c:pt>
                <c:pt idx="11">
                  <c:v>210</c:v>
                </c:pt>
                <c:pt idx="12">
                  <c:v>220</c:v>
                </c:pt>
                <c:pt idx="13">
                  <c:v>230</c:v>
                </c:pt>
                <c:pt idx="14">
                  <c:v>240</c:v>
                </c:pt>
                <c:pt idx="15">
                  <c:v>250</c:v>
                </c:pt>
                <c:pt idx="16">
                  <c:v>260</c:v>
                </c:pt>
                <c:pt idx="17">
                  <c:v>270</c:v>
                </c:pt>
                <c:pt idx="18">
                  <c:v>280</c:v>
                </c:pt>
                <c:pt idx="19">
                  <c:v>290</c:v>
                </c:pt>
                <c:pt idx="20">
                  <c:v>300</c:v>
                </c:pt>
                <c:pt idx="21">
                  <c:v>310</c:v>
                </c:pt>
                <c:pt idx="22">
                  <c:v>320</c:v>
                </c:pt>
                <c:pt idx="23">
                  <c:v>330</c:v>
                </c:pt>
                <c:pt idx="24">
                  <c:v>340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390</c:v>
                </c:pt>
                <c:pt idx="30">
                  <c:v>400</c:v>
                </c:pt>
                <c:pt idx="31">
                  <c:v>410</c:v>
                </c:pt>
                <c:pt idx="32">
                  <c:v>420</c:v>
                </c:pt>
                <c:pt idx="33">
                  <c:v>430</c:v>
                </c:pt>
                <c:pt idx="34">
                  <c:v>440</c:v>
                </c:pt>
                <c:pt idx="35">
                  <c:v>450</c:v>
                </c:pt>
                <c:pt idx="36">
                  <c:v>460</c:v>
                </c:pt>
                <c:pt idx="37">
                  <c:v>470</c:v>
                </c:pt>
                <c:pt idx="38">
                  <c:v>480</c:v>
                </c:pt>
                <c:pt idx="39">
                  <c:v>490</c:v>
                </c:pt>
                <c:pt idx="40">
                  <c:v>500</c:v>
                </c:pt>
                <c:pt idx="41">
                  <c:v>510</c:v>
                </c:pt>
                <c:pt idx="42">
                  <c:v>520</c:v>
                </c:pt>
                <c:pt idx="43">
                  <c:v>530</c:v>
                </c:pt>
                <c:pt idx="44">
                  <c:v>540</c:v>
                </c:pt>
                <c:pt idx="45">
                  <c:v>550</c:v>
                </c:pt>
                <c:pt idx="46">
                  <c:v>560</c:v>
                </c:pt>
                <c:pt idx="47">
                  <c:v>570</c:v>
                </c:pt>
                <c:pt idx="48">
                  <c:v>580</c:v>
                </c:pt>
                <c:pt idx="49">
                  <c:v>590</c:v>
                </c:pt>
                <c:pt idx="50">
                  <c:v>600</c:v>
                </c:pt>
                <c:pt idx="51">
                  <c:v>610</c:v>
                </c:pt>
                <c:pt idx="52">
                  <c:v>620</c:v>
                </c:pt>
                <c:pt idx="53">
                  <c:v>630</c:v>
                </c:pt>
                <c:pt idx="54">
                  <c:v>640</c:v>
                </c:pt>
                <c:pt idx="55">
                  <c:v>650</c:v>
                </c:pt>
                <c:pt idx="56">
                  <c:v>660</c:v>
                </c:pt>
                <c:pt idx="57">
                  <c:v>670</c:v>
                </c:pt>
                <c:pt idx="58">
                  <c:v>680</c:v>
                </c:pt>
                <c:pt idx="59">
                  <c:v>690</c:v>
                </c:pt>
                <c:pt idx="60">
                  <c:v>700</c:v>
                </c:pt>
                <c:pt idx="61">
                  <c:v>710</c:v>
                </c:pt>
                <c:pt idx="62">
                  <c:v>720</c:v>
                </c:pt>
                <c:pt idx="63">
                  <c:v>730</c:v>
                </c:pt>
                <c:pt idx="64">
                  <c:v>740</c:v>
                </c:pt>
                <c:pt idx="65">
                  <c:v>750</c:v>
                </c:pt>
                <c:pt idx="66">
                  <c:v>760</c:v>
                </c:pt>
                <c:pt idx="67">
                  <c:v>770</c:v>
                </c:pt>
                <c:pt idx="68">
                  <c:v>780</c:v>
                </c:pt>
                <c:pt idx="69">
                  <c:v>790</c:v>
                </c:pt>
                <c:pt idx="70">
                  <c:v>800</c:v>
                </c:pt>
                <c:pt idx="71">
                  <c:v>810</c:v>
                </c:pt>
                <c:pt idx="72">
                  <c:v>820</c:v>
                </c:pt>
                <c:pt idx="73">
                  <c:v>830</c:v>
                </c:pt>
                <c:pt idx="74">
                  <c:v>840</c:v>
                </c:pt>
                <c:pt idx="75">
                  <c:v>850</c:v>
                </c:pt>
                <c:pt idx="76">
                  <c:v>860</c:v>
                </c:pt>
                <c:pt idx="77">
                  <c:v>870</c:v>
                </c:pt>
                <c:pt idx="78">
                  <c:v>880</c:v>
                </c:pt>
                <c:pt idx="79">
                  <c:v>890</c:v>
                </c:pt>
                <c:pt idx="80">
                  <c:v>900</c:v>
                </c:pt>
                <c:pt idx="81">
                  <c:v>910</c:v>
                </c:pt>
                <c:pt idx="82">
                  <c:v>920</c:v>
                </c:pt>
                <c:pt idx="83">
                  <c:v>930</c:v>
                </c:pt>
                <c:pt idx="84">
                  <c:v>940</c:v>
                </c:pt>
                <c:pt idx="85">
                  <c:v>950</c:v>
                </c:pt>
                <c:pt idx="86">
                  <c:v>960</c:v>
                </c:pt>
              </c:numCache>
            </c:numRef>
          </c:xVal>
          <c:yVal>
            <c:numRef>
              <c:f>Sheet1!$O$7:$O$93</c:f>
              <c:numCache>
                <c:formatCode>0.00</c:formatCode>
                <c:ptCount val="87"/>
                <c:pt idx="0">
                  <c:v>52.568254488619061</c:v>
                </c:pt>
                <c:pt idx="1">
                  <c:v>50.121864036839966</c:v>
                </c:pt>
                <c:pt idx="2">
                  <c:v>47.988031320148103</c:v>
                </c:pt>
                <c:pt idx="3">
                  <c:v>46.105409160216084</c:v>
                </c:pt>
                <c:pt idx="4">
                  <c:v>44.428283944707836</c:v>
                </c:pt>
                <c:pt idx="5">
                  <c:v>42.921800055296053</c:v>
                </c:pt>
                <c:pt idx="6">
                  <c:v>41.558854200851549</c:v>
                </c:pt>
                <c:pt idx="7">
                  <c:v>40.318010717589452</c:v>
                </c:pt>
                <c:pt idx="8">
                  <c:v>39.182063498353557</c:v>
                </c:pt>
                <c:pt idx="9">
                  <c:v>38.137020141232149</c:v>
                </c:pt>
                <c:pt idx="10">
                  <c:v>37.171369224042706</c:v>
                </c:pt>
                <c:pt idx="11">
                  <c:v>36.275541937340137</c:v>
                </c:pt>
                <c:pt idx="12">
                  <c:v>35.441509946159684</c:v>
                </c:pt>
                <c:pt idx="13">
                  <c:v>34.662480530295838</c:v>
                </c:pt>
                <c:pt idx="14">
                  <c:v>33.932662362269156</c:v>
                </c:pt>
                <c:pt idx="15">
                  <c:v>33.247083360681238</c:v>
                </c:pt>
                <c:pt idx="16">
                  <c:v>32.601447466569155</c:v>
                </c:pt>
                <c:pt idx="17">
                  <c:v>31.992020880098735</c:v>
                </c:pt>
                <c:pt idx="18">
                  <c:v>31.415540853784329</c:v>
                </c:pt>
                <c:pt idx="19">
                  <c:v>30.869141940311678</c:v>
                </c:pt>
                <c:pt idx="20">
                  <c:v>30.350295879832967</c:v>
                </c:pt>
                <c:pt idx="21">
                  <c:v>29.856762242522581</c:v>
                </c:pt>
                <c:pt idx="22">
                  <c:v>29.386547623765168</c:v>
                </c:pt>
                <c:pt idx="23">
                  <c:v>28.937871693955376</c:v>
                </c:pt>
                <c:pt idx="24">
                  <c:v>28.509138782359404</c:v>
                </c:pt>
                <c:pt idx="25">
                  <c:v>28.098913959593414</c:v>
                </c:pt>
                <c:pt idx="26">
                  <c:v>27.705902800567699</c:v>
                </c:pt>
                <c:pt idx="27">
                  <c:v>27.328934176763951</c:v>
                </c:pt>
                <c:pt idx="28">
                  <c:v>26.966945556113195</c:v>
                </c:pt>
                <c:pt idx="29">
                  <c:v>26.618970389748593</c:v>
                </c:pt>
                <c:pt idx="30">
                  <c:v>26.284127244309531</c:v>
                </c:pt>
                <c:pt idx="31">
                  <c:v>25.961610401308342</c:v>
                </c:pt>
                <c:pt idx="32">
                  <c:v>25.650681695110197</c:v>
                </c:pt>
                <c:pt idx="33">
                  <c:v>25.350663401164091</c:v>
                </c:pt>
                <c:pt idx="34">
                  <c:v>25.060932018419983</c:v>
                </c:pt>
                <c:pt idx="35">
                  <c:v>24.780912816028472</c:v>
                </c:pt>
                <c:pt idx="36">
                  <c:v>24.510075035718867</c:v>
                </c:pt>
                <c:pt idx="37">
                  <c:v>24.247927658677803</c:v>
                </c:pt>
                <c:pt idx="38">
                  <c:v>23.994015660074052</c:v>
                </c:pt>
                <c:pt idx="39">
                  <c:v>23.747916686200885</c:v>
                </c:pt>
                <c:pt idx="40">
                  <c:v>23.509238099012133</c:v>
                </c:pt>
                <c:pt idx="41">
                  <c:v>23.277614340990485</c:v>
                </c:pt>
                <c:pt idx="42">
                  <c:v>23.052704580108042</c:v>
                </c:pt>
                <c:pt idx="43">
                  <c:v>22.83419060036125</c:v>
                </c:pt>
                <c:pt idx="44">
                  <c:v>22.621774908179436</c:v>
                </c:pt>
                <c:pt idx="45">
                  <c:v>22.415179029075237</c:v>
                </c:pt>
                <c:pt idx="46">
                  <c:v>22.214141972353918</c:v>
                </c:pt>
                <c:pt idx="47">
                  <c:v>22.01841884463056</c:v>
                </c:pt>
                <c:pt idx="48">
                  <c:v>21.827779595404451</c:v>
                </c:pt>
                <c:pt idx="49">
                  <c:v>21.6420078800788</c:v>
                </c:pt>
                <c:pt idx="50">
                  <c:v>21.460900027648027</c:v>
                </c:pt>
                <c:pt idx="51">
                  <c:v>21.284264101852635</c:v>
                </c:pt>
                <c:pt idx="52">
                  <c:v>21.111919045962189</c:v>
                </c:pt>
                <c:pt idx="53">
                  <c:v>20.943693902522885</c:v>
                </c:pt>
                <c:pt idx="54">
                  <c:v>20.779427100425774</c:v>
                </c:pt>
                <c:pt idx="55">
                  <c:v>20.61896580253693</c:v>
                </c:pt>
                <c:pt idx="56">
                  <c:v>20.46216530790209</c:v>
                </c:pt>
                <c:pt idx="57">
                  <c:v>20.308888503210941</c:v>
                </c:pt>
                <c:pt idx="58">
                  <c:v>20.159005358794726</c:v>
                </c:pt>
                <c:pt idx="59">
                  <c:v>20.012392464946469</c:v>
                </c:pt>
                <c:pt idx="60">
                  <c:v>19.868932604805849</c:v>
                </c:pt>
                <c:pt idx="61">
                  <c:v>19.728514360449275</c:v>
                </c:pt>
                <c:pt idx="62">
                  <c:v>19.591031749176778</c:v>
                </c:pt>
                <c:pt idx="63">
                  <c:v>19.45638388729758</c:v>
                </c:pt>
                <c:pt idx="64">
                  <c:v>19.324474678990587</c:v>
                </c:pt>
                <c:pt idx="65">
                  <c:v>19.19521252805924</c:v>
                </c:pt>
                <c:pt idx="66">
                  <c:v>19.068510070616075</c:v>
                </c:pt>
                <c:pt idx="67">
                  <c:v>18.944283926924356</c:v>
                </c:pt>
                <c:pt idx="68">
                  <c:v>18.822454470795147</c:v>
                </c:pt>
                <c:pt idx="69">
                  <c:v>18.702945615090695</c:v>
                </c:pt>
                <c:pt idx="70">
                  <c:v>18.585684612021353</c:v>
                </c:pt>
                <c:pt idx="71">
                  <c:v>18.470601867045133</c:v>
                </c:pt>
                <c:pt idx="72">
                  <c:v>18.357630765288334</c:v>
                </c:pt>
                <c:pt idx="73">
                  <c:v>18.246707509503619</c:v>
                </c:pt>
                <c:pt idx="74">
                  <c:v>18.137770968670068</c:v>
                </c:pt>
                <c:pt idx="75">
                  <c:v>18.030762536419015</c:v>
                </c:pt>
                <c:pt idx="76">
                  <c:v>17.925625998540756</c:v>
                </c:pt>
                <c:pt idx="77">
                  <c:v>17.822307408891717</c:v>
                </c:pt>
                <c:pt idx="78">
                  <c:v>17.720754973079842</c:v>
                </c:pt>
                <c:pt idx="79">
                  <c:v>17.620918939358418</c:v>
                </c:pt>
                <c:pt idx="80">
                  <c:v>17.522751496206354</c:v>
                </c:pt>
                <c:pt idx="81">
                  <c:v>17.426206676115868</c:v>
                </c:pt>
                <c:pt idx="82">
                  <c:v>17.331240265147919</c:v>
                </c:pt>
                <c:pt idx="83">
                  <c:v>17.237809717851064</c:v>
                </c:pt>
                <c:pt idx="84">
                  <c:v>17.145874077171918</c:v>
                </c:pt>
                <c:pt idx="85">
                  <c:v>17.055393899014739</c:v>
                </c:pt>
                <c:pt idx="86">
                  <c:v>16.966331181134578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905-4A41-8232-6D39C1643415}"/>
            </c:ext>
          </c:extLst>
        </c:ser>
        <c:ser>
          <c:idx val="3"/>
          <c:order val="3"/>
          <c:tx>
            <c:strRef>
              <c:f>Sheet1!$P$6</c:f>
              <c:strCache>
                <c:ptCount val="1"/>
                <c:pt idx="0">
                  <c:v>V% area.basal (P2)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Sheet1!$L$7:$L$93</c:f>
              <c:numCache>
                <c:formatCode>0.00</c:formatCode>
                <c:ptCount val="87"/>
                <c:pt idx="0">
                  <c:v>100</c:v>
                </c:pt>
                <c:pt idx="1">
                  <c:v>110</c:v>
                </c:pt>
                <c:pt idx="2">
                  <c:v>120</c:v>
                </c:pt>
                <c:pt idx="3">
                  <c:v>130</c:v>
                </c:pt>
                <c:pt idx="4">
                  <c:v>140</c:v>
                </c:pt>
                <c:pt idx="5">
                  <c:v>150</c:v>
                </c:pt>
                <c:pt idx="6">
                  <c:v>160</c:v>
                </c:pt>
                <c:pt idx="7">
                  <c:v>170</c:v>
                </c:pt>
                <c:pt idx="8">
                  <c:v>180</c:v>
                </c:pt>
                <c:pt idx="9">
                  <c:v>190</c:v>
                </c:pt>
                <c:pt idx="10">
                  <c:v>200</c:v>
                </c:pt>
                <c:pt idx="11">
                  <c:v>210</c:v>
                </c:pt>
                <c:pt idx="12">
                  <c:v>220</c:v>
                </c:pt>
                <c:pt idx="13">
                  <c:v>230</c:v>
                </c:pt>
                <c:pt idx="14">
                  <c:v>240</c:v>
                </c:pt>
                <c:pt idx="15">
                  <c:v>250</c:v>
                </c:pt>
                <c:pt idx="16">
                  <c:v>260</c:v>
                </c:pt>
                <c:pt idx="17">
                  <c:v>270</c:v>
                </c:pt>
                <c:pt idx="18">
                  <c:v>280</c:v>
                </c:pt>
                <c:pt idx="19">
                  <c:v>290</c:v>
                </c:pt>
                <c:pt idx="20">
                  <c:v>300</c:v>
                </c:pt>
                <c:pt idx="21">
                  <c:v>310</c:v>
                </c:pt>
                <c:pt idx="22">
                  <c:v>320</c:v>
                </c:pt>
                <c:pt idx="23">
                  <c:v>330</c:v>
                </c:pt>
                <c:pt idx="24">
                  <c:v>340</c:v>
                </c:pt>
                <c:pt idx="25">
                  <c:v>350</c:v>
                </c:pt>
                <c:pt idx="26">
                  <c:v>360</c:v>
                </c:pt>
                <c:pt idx="27">
                  <c:v>370</c:v>
                </c:pt>
                <c:pt idx="28">
                  <c:v>380</c:v>
                </c:pt>
                <c:pt idx="29">
                  <c:v>390</c:v>
                </c:pt>
                <c:pt idx="30">
                  <c:v>400</c:v>
                </c:pt>
                <c:pt idx="31">
                  <c:v>410</c:v>
                </c:pt>
                <c:pt idx="32">
                  <c:v>420</c:v>
                </c:pt>
                <c:pt idx="33">
                  <c:v>430</c:v>
                </c:pt>
                <c:pt idx="34">
                  <c:v>440</c:v>
                </c:pt>
                <c:pt idx="35">
                  <c:v>450</c:v>
                </c:pt>
                <c:pt idx="36">
                  <c:v>460</c:v>
                </c:pt>
                <c:pt idx="37">
                  <c:v>470</c:v>
                </c:pt>
                <c:pt idx="38">
                  <c:v>480</c:v>
                </c:pt>
                <c:pt idx="39">
                  <c:v>490</c:v>
                </c:pt>
                <c:pt idx="40">
                  <c:v>500</c:v>
                </c:pt>
                <c:pt idx="41">
                  <c:v>510</c:v>
                </c:pt>
                <c:pt idx="42">
                  <c:v>520</c:v>
                </c:pt>
                <c:pt idx="43">
                  <c:v>530</c:v>
                </c:pt>
                <c:pt idx="44">
                  <c:v>540</c:v>
                </c:pt>
                <c:pt idx="45">
                  <c:v>550</c:v>
                </c:pt>
                <c:pt idx="46">
                  <c:v>560</c:v>
                </c:pt>
                <c:pt idx="47">
                  <c:v>570</c:v>
                </c:pt>
                <c:pt idx="48">
                  <c:v>580</c:v>
                </c:pt>
                <c:pt idx="49">
                  <c:v>590</c:v>
                </c:pt>
                <c:pt idx="50">
                  <c:v>600</c:v>
                </c:pt>
                <c:pt idx="51">
                  <c:v>610</c:v>
                </c:pt>
                <c:pt idx="52">
                  <c:v>620</c:v>
                </c:pt>
                <c:pt idx="53">
                  <c:v>630</c:v>
                </c:pt>
                <c:pt idx="54">
                  <c:v>640</c:v>
                </c:pt>
                <c:pt idx="55">
                  <c:v>650</c:v>
                </c:pt>
                <c:pt idx="56">
                  <c:v>660</c:v>
                </c:pt>
                <c:pt idx="57">
                  <c:v>670</c:v>
                </c:pt>
                <c:pt idx="58">
                  <c:v>680</c:v>
                </c:pt>
                <c:pt idx="59">
                  <c:v>690</c:v>
                </c:pt>
                <c:pt idx="60">
                  <c:v>700</c:v>
                </c:pt>
                <c:pt idx="61">
                  <c:v>710</c:v>
                </c:pt>
                <c:pt idx="62">
                  <c:v>720</c:v>
                </c:pt>
                <c:pt idx="63">
                  <c:v>730</c:v>
                </c:pt>
                <c:pt idx="64">
                  <c:v>740</c:v>
                </c:pt>
                <c:pt idx="65">
                  <c:v>750</c:v>
                </c:pt>
                <c:pt idx="66">
                  <c:v>760</c:v>
                </c:pt>
                <c:pt idx="67">
                  <c:v>770</c:v>
                </c:pt>
                <c:pt idx="68">
                  <c:v>780</c:v>
                </c:pt>
                <c:pt idx="69">
                  <c:v>790</c:v>
                </c:pt>
                <c:pt idx="70">
                  <c:v>800</c:v>
                </c:pt>
                <c:pt idx="71">
                  <c:v>810</c:v>
                </c:pt>
                <c:pt idx="72">
                  <c:v>820</c:v>
                </c:pt>
                <c:pt idx="73">
                  <c:v>830</c:v>
                </c:pt>
                <c:pt idx="74">
                  <c:v>840</c:v>
                </c:pt>
                <c:pt idx="75">
                  <c:v>850</c:v>
                </c:pt>
                <c:pt idx="76">
                  <c:v>860</c:v>
                </c:pt>
                <c:pt idx="77">
                  <c:v>870</c:v>
                </c:pt>
                <c:pt idx="78">
                  <c:v>880</c:v>
                </c:pt>
                <c:pt idx="79">
                  <c:v>890</c:v>
                </c:pt>
                <c:pt idx="80">
                  <c:v>900</c:v>
                </c:pt>
                <c:pt idx="81">
                  <c:v>910</c:v>
                </c:pt>
                <c:pt idx="82">
                  <c:v>920</c:v>
                </c:pt>
                <c:pt idx="83">
                  <c:v>930</c:v>
                </c:pt>
                <c:pt idx="84">
                  <c:v>940</c:v>
                </c:pt>
                <c:pt idx="85">
                  <c:v>950</c:v>
                </c:pt>
                <c:pt idx="86">
                  <c:v>960</c:v>
                </c:pt>
              </c:numCache>
            </c:numRef>
          </c:xVal>
          <c:yVal>
            <c:numRef>
              <c:f>Sheet1!$P$7:$P$93</c:f>
              <c:numCache>
                <c:formatCode>0.00</c:formatCode>
                <c:ptCount val="87"/>
                <c:pt idx="0">
                  <c:v>57.426797202442437</c:v>
                </c:pt>
                <c:pt idx="1">
                  <c:v>54.754302752722303</c:v>
                </c:pt>
                <c:pt idx="2">
                  <c:v>52.423253721753817</c:v>
                </c:pt>
                <c:pt idx="3">
                  <c:v>50.366633009520612</c:v>
                </c:pt>
                <c:pt idx="4">
                  <c:v>48.534501991075892</c:v>
                </c:pt>
                <c:pt idx="5">
                  <c:v>46.888783569424149</c:v>
                </c:pt>
                <c:pt idx="6">
                  <c:v>45.399869472075927</c:v>
                </c:pt>
                <c:pt idx="7">
                  <c:v>44.044342875911468</c:v>
                </c:pt>
                <c:pt idx="8">
                  <c:v>42.803407424918682</c:v>
                </c:pt>
                <c:pt idx="9">
                  <c:v>41.66177749025605</c:v>
                </c:pt>
                <c:pt idx="10">
                  <c:v>40.606877723671701</c:v>
                </c:pt>
                <c:pt idx="11">
                  <c:v>39.628254932743381</c:v>
                </c:pt>
                <c:pt idx="12">
                  <c:v>38.717138775591188</c:v>
                </c:pt>
                <c:pt idx="13">
                  <c:v>37.866108724950344</c:v>
                </c:pt>
                <c:pt idx="14">
                  <c:v>37.068838198515039</c:v>
                </c:pt>
                <c:pt idx="15">
                  <c:v>36.319895577660738</c:v>
                </c:pt>
                <c:pt idx="16">
                  <c:v>35.614587746566229</c:v>
                </c:pt>
                <c:pt idx="17">
                  <c:v>34.948835814502544</c:v>
                </c:pt>
                <c:pt idx="18">
                  <c:v>34.319075479401761</c:v>
                </c:pt>
                <c:pt idx="19">
                  <c:v>33.722176459244601</c:v>
                </c:pt>
                <c:pt idx="20">
                  <c:v>33.155376823528186</c:v>
                </c:pt>
                <c:pt idx="21">
                  <c:v>32.616229074033413</c:v>
                </c:pt>
                <c:pt idx="22">
                  <c:v>32.102555568689006</c:v>
                </c:pt>
                <c:pt idx="23">
                  <c:v>31.61241143357449</c:v>
                </c:pt>
                <c:pt idx="24">
                  <c:v>31.144053520462403</c:v>
                </c:pt>
                <c:pt idx="25">
                  <c:v>30.695914278755403</c:v>
                </c:pt>
                <c:pt idx="26">
                  <c:v>30.266579648050616</c:v>
                </c:pt>
                <c:pt idx="27">
                  <c:v>29.854770260018746</c:v>
                </c:pt>
                <c:pt idx="28">
                  <c:v>29.459325379645112</c:v>
                </c:pt>
                <c:pt idx="29">
                  <c:v>29.079189126221813</c:v>
                </c:pt>
                <c:pt idx="30">
                  <c:v>28.713398601221218</c:v>
                </c:pt>
                <c:pt idx="31">
                  <c:v>28.361073618823124</c:v>
                </c:pt>
                <c:pt idx="32">
                  <c:v>28.021407789532095</c:v>
                </c:pt>
                <c:pt idx="33">
                  <c:v>27.693660751113768</c:v>
                </c:pt>
                <c:pt idx="34">
                  <c:v>27.377151376361152</c:v>
                </c:pt>
                <c:pt idx="35">
                  <c:v>27.071251815781135</c:v>
                </c:pt>
                <c:pt idx="36">
                  <c:v>26.775382256559485</c:v>
                </c:pt>
                <c:pt idx="37">
                  <c:v>26.489006298199509</c:v>
                </c:pt>
                <c:pt idx="38">
                  <c:v>26.211626860876908</c:v>
                </c:pt>
                <c:pt idx="39">
                  <c:v>25.942782555471958</c:v>
                </c:pt>
                <c:pt idx="40">
                  <c:v>25.682044454951207</c:v>
                </c:pt>
                <c:pt idx="41">
                  <c:v>25.429013215687661</c:v>
                </c:pt>
                <c:pt idx="42">
                  <c:v>25.183316504760306</c:v>
                </c:pt>
                <c:pt idx="43">
                  <c:v>24.944606695524879</c:v>
                </c:pt>
                <c:pt idx="44">
                  <c:v>24.712558799010026</c:v>
                </c:pt>
                <c:pt idx="45">
                  <c:v>24.486868603138184</c:v>
                </c:pt>
                <c:pt idx="46">
                  <c:v>24.267250995537946</c:v>
                </c:pt>
                <c:pt idx="47">
                  <c:v>24.053438448917618</c:v>
                </c:pt>
                <c:pt idx="48">
                  <c:v>23.845179650701219</c:v>
                </c:pt>
                <c:pt idx="49">
                  <c:v>23.642238260964461</c:v>
                </c:pt>
                <c:pt idx="50">
                  <c:v>23.444391784712074</c:v>
                </c:pt>
                <c:pt idx="51">
                  <c:v>23.251430546261336</c:v>
                </c:pt>
                <c:pt idx="52">
                  <c:v>23.063156754982856</c:v>
                </c:pt>
                <c:pt idx="53">
                  <c:v>22.879383652934504</c:v>
                </c:pt>
                <c:pt idx="54">
                  <c:v>22.699934736037964</c:v>
                </c:pt>
                <c:pt idx="55">
                  <c:v>22.524643041414578</c:v>
                </c:pt>
                <c:pt idx="56">
                  <c:v>22.353350494339669</c:v>
                </c:pt>
                <c:pt idx="57">
                  <c:v>22.185907309009199</c:v>
                </c:pt>
                <c:pt idx="58">
                  <c:v>22.022171437955734</c:v>
                </c:pt>
                <c:pt idx="59">
                  <c:v>21.86200806551372</c:v>
                </c:pt>
                <c:pt idx="60">
                  <c:v>21.705289141228917</c:v>
                </c:pt>
                <c:pt idx="61">
                  <c:v>21.551892949541905</c:v>
                </c:pt>
                <c:pt idx="62">
                  <c:v>21.401703712459341</c:v>
                </c:pt>
                <c:pt idx="63">
                  <c:v>21.25461122226541</c:v>
                </c:pt>
                <c:pt idx="64">
                  <c:v>21.110510501625726</c:v>
                </c:pt>
                <c:pt idx="65">
                  <c:v>20.969301488701525</c:v>
                </c:pt>
                <c:pt idx="66">
                  <c:v>20.830888745128025</c:v>
                </c:pt>
                <c:pt idx="67">
                  <c:v>20.695181184920365</c:v>
                </c:pt>
                <c:pt idx="68">
                  <c:v>20.562091822557562</c:v>
                </c:pt>
                <c:pt idx="69">
                  <c:v>20.431537538661349</c:v>
                </c:pt>
                <c:pt idx="70">
                  <c:v>20.303438861835851</c:v>
                </c:pt>
                <c:pt idx="71">
                  <c:v>20.177719765367076</c:v>
                </c:pt>
                <c:pt idx="72">
                  <c:v>20.054307477600727</c:v>
                </c:pt>
                <c:pt idx="73">
                  <c:v>19.933132304923792</c:v>
                </c:pt>
                <c:pt idx="74">
                  <c:v>19.814127466371691</c:v>
                </c:pt>
                <c:pt idx="75">
                  <c:v>19.697228938969324</c:v>
                </c:pt>
                <c:pt idx="76">
                  <c:v>19.582375312992284</c:v>
                </c:pt>
                <c:pt idx="77">
                  <c:v>19.469507656404936</c:v>
                </c:pt>
                <c:pt idx="78">
                  <c:v>19.358569387795594</c:v>
                </c:pt>
                <c:pt idx="79">
                  <c:v>19.249506157186374</c:v>
                </c:pt>
                <c:pt idx="80">
                  <c:v>19.142265734147479</c:v>
                </c:pt>
                <c:pt idx="81">
                  <c:v>19.036797902692605</c:v>
                </c:pt>
                <c:pt idx="82">
                  <c:v>18.933054362475172</c:v>
                </c:pt>
                <c:pt idx="83">
                  <c:v>18.830988635843688</c:v>
                </c:pt>
                <c:pt idx="84">
                  <c:v>18.73055598035004</c:v>
                </c:pt>
                <c:pt idx="85">
                  <c:v>18.631713306336618</c:v>
                </c:pt>
                <c:pt idx="86">
                  <c:v>18.534419099257519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905-4A41-8232-6D39C1643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581072"/>
        <c:axId val="2123300704"/>
      </c:scatterChart>
      <c:valAx>
        <c:axId val="211958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300704"/>
        <c:crosses val="autoZero"/>
        <c:crossBetween val="midCat"/>
      </c:valAx>
      <c:valAx>
        <c:axId val="212330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95810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409574</xdr:colOff>
      <xdr:row>43</xdr:row>
      <xdr:rowOff>14286</xdr:rowOff>
    </xdr:from>
    <xdr:to>
      <xdr:col>10</xdr:col>
      <xdr:colOff>66675</xdr:colOff>
      <xdr:row>68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53126F0-DDD4-422B-A804-38A9C8146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47624</xdr:colOff>
      <xdr:row>31</xdr:row>
      <xdr:rowOff>0</xdr:rowOff>
    </xdr:from>
    <xdr:to>
      <xdr:col>1</xdr:col>
      <xdr:colOff>911624</xdr:colOff>
      <xdr:row>31</xdr:row>
      <xdr:rowOff>0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25E6B989-927C-4BC8-A55A-D2F1833593E3}"/>
            </a:ext>
          </a:extLst>
        </xdr:cNvPr>
        <xdr:cNvCxnSpPr/>
      </xdr:nvCxnSpPr>
      <xdr:spPr>
        <a:xfrm>
          <a:off x="1724024" y="5276850"/>
          <a:ext cx="864000" cy="0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2"/>
  <sheetViews>
    <sheetView tabSelected="1" zoomScaleNormal="100" workbookViewId="0">
      <selection activeCell="L117" sqref="L117"/>
    </sheetView>
  </sheetViews>
  <sheetFormatPr defaultColWidth="11.5703125" defaultRowHeight="12.75" x14ac:dyDescent="0.2"/>
  <cols>
    <col min="1" max="1" width="25.140625" bestFit="1" customWidth="1"/>
    <col min="2" max="2" width="14.28515625" customWidth="1"/>
    <col min="3" max="3" width="14.7109375" customWidth="1"/>
    <col min="4" max="4" width="12.5703125" customWidth="1"/>
    <col min="5" max="5" width="21.140625" customWidth="1"/>
    <col min="6" max="6" width="15.85546875" customWidth="1"/>
    <col min="7" max="7" width="14.140625" customWidth="1"/>
  </cols>
  <sheetData>
    <row r="1" spans="1:16" s="2" customFormat="1" ht="18.75" x14ac:dyDescent="0.25">
      <c r="A1" s="1" t="s">
        <v>0</v>
      </c>
    </row>
    <row r="2" spans="1:16" s="2" customFormat="1" ht="15.75" x14ac:dyDescent="0.25">
      <c r="A2" s="3"/>
    </row>
    <row r="3" spans="1:16" ht="23.85" customHeight="1" x14ac:dyDescent="0.2">
      <c r="A3" s="9" t="s">
        <v>1</v>
      </c>
      <c r="B3" s="9"/>
      <c r="C3" s="9"/>
      <c r="D3" s="9"/>
      <c r="E3" s="9"/>
      <c r="F3" s="9"/>
      <c r="G3" s="9"/>
      <c r="H3" s="9"/>
    </row>
    <row r="4" spans="1:16" ht="12.75" customHeight="1" x14ac:dyDescent="0.2">
      <c r="A4" s="9" t="s">
        <v>2</v>
      </c>
      <c r="B4" s="9"/>
      <c r="C4" s="9"/>
      <c r="D4" s="9"/>
      <c r="E4" s="9"/>
      <c r="F4" s="9"/>
      <c r="G4" s="9"/>
      <c r="H4" s="9"/>
    </row>
    <row r="6" spans="1:16" x14ac:dyDescent="0.2">
      <c r="L6" s="12" t="s">
        <v>48</v>
      </c>
      <c r="M6" s="11" t="s">
        <v>37</v>
      </c>
      <c r="N6" s="11" t="s">
        <v>38</v>
      </c>
      <c r="O6" s="11" t="s">
        <v>39</v>
      </c>
      <c r="P6" s="11" t="s">
        <v>40</v>
      </c>
    </row>
    <row r="7" spans="1:16" x14ac:dyDescent="0.2">
      <c r="B7" s="5" t="s">
        <v>3</v>
      </c>
      <c r="F7" s="5" t="s">
        <v>4</v>
      </c>
      <c r="L7" s="10">
        <v>100</v>
      </c>
      <c r="M7" s="10">
        <f>($M$47*SQRT($L$47/L7))</f>
        <v>64.644725229518926</v>
      </c>
      <c r="N7" s="10">
        <f t="shared" ref="N7:N45" si="0">($N$47*SQRT($L$47/L7))</f>
        <v>63.794468867997054</v>
      </c>
      <c r="O7" s="10">
        <f t="shared" ref="O7:O45" si="1">($O$47*SQRT($L$47/L7))</f>
        <v>52.568254488619061</v>
      </c>
      <c r="P7" s="10">
        <f t="shared" ref="P7:P45" si="2">($P$47*SQRT($L$47/L7))</f>
        <v>57.426797202442437</v>
      </c>
    </row>
    <row r="8" spans="1:16" x14ac:dyDescent="0.2">
      <c r="B8" s="17" t="s">
        <v>5</v>
      </c>
      <c r="C8" s="17" t="s">
        <v>6</v>
      </c>
      <c r="F8" s="17" t="s">
        <v>5</v>
      </c>
      <c r="G8" s="17" t="s">
        <v>6</v>
      </c>
      <c r="L8" s="10">
        <v>110</v>
      </c>
      <c r="M8" s="10">
        <f>($M$47*SQRT($L$47/L8))</f>
        <v>61.63632709840698</v>
      </c>
      <c r="N8" s="10">
        <f t="shared" si="0"/>
        <v>60.825639466427802</v>
      </c>
      <c r="O8" s="10">
        <f t="shared" si="1"/>
        <v>50.121864036839966</v>
      </c>
      <c r="P8" s="10">
        <f t="shared" si="2"/>
        <v>54.754302752722303</v>
      </c>
    </row>
    <row r="9" spans="1:16" x14ac:dyDescent="0.2">
      <c r="B9" s="15">
        <v>1880</v>
      </c>
      <c r="C9" s="16">
        <v>45.93</v>
      </c>
      <c r="F9" s="15">
        <v>1000</v>
      </c>
      <c r="G9" s="16">
        <v>28.39</v>
      </c>
      <c r="L9" s="10">
        <v>120</v>
      </c>
      <c r="M9" s="10">
        <f>($M$47*SQRT($L$47/L9))</f>
        <v>59.012290386551406</v>
      </c>
      <c r="N9" s="10">
        <f t="shared" si="0"/>
        <v>58.236116071771747</v>
      </c>
      <c r="O9" s="10">
        <f t="shared" si="1"/>
        <v>47.988031320148103</v>
      </c>
      <c r="P9" s="10">
        <f t="shared" si="2"/>
        <v>52.423253721753817</v>
      </c>
    </row>
    <row r="10" spans="1:16" x14ac:dyDescent="0.2">
      <c r="B10" s="13">
        <v>1300</v>
      </c>
      <c r="C10" s="14">
        <v>47.89</v>
      </c>
      <c r="F10" s="13">
        <v>2060</v>
      </c>
      <c r="G10" s="14">
        <v>46.88</v>
      </c>
      <c r="L10" s="10">
        <v>130</v>
      </c>
      <c r="M10" s="10">
        <f>($M$47*SQRT($L$47/L10))</f>
        <v>56.697174668449009</v>
      </c>
      <c r="N10" s="10">
        <f t="shared" si="0"/>
        <v>55.951450508109438</v>
      </c>
      <c r="O10" s="10">
        <f t="shared" si="1"/>
        <v>46.105409160216084</v>
      </c>
      <c r="P10" s="10">
        <f t="shared" si="2"/>
        <v>50.366633009520612</v>
      </c>
    </row>
    <row r="11" spans="1:16" x14ac:dyDescent="0.2">
      <c r="B11" s="13">
        <v>1400</v>
      </c>
      <c r="C11" s="14">
        <v>46.97</v>
      </c>
      <c r="F11" s="13">
        <v>2120</v>
      </c>
      <c r="G11" s="14">
        <v>54.3</v>
      </c>
      <c r="L11" s="10">
        <v>140</v>
      </c>
      <c r="M11" s="10">
        <f>($M$47*SQRT($L$47/L11))</f>
        <v>54.634764573483793</v>
      </c>
      <c r="N11" s="10">
        <f t="shared" si="0"/>
        <v>53.916166791933605</v>
      </c>
      <c r="O11" s="10">
        <f t="shared" si="1"/>
        <v>44.428283944707836</v>
      </c>
      <c r="P11" s="10">
        <f t="shared" si="2"/>
        <v>48.534501991075892</v>
      </c>
    </row>
    <row r="12" spans="1:16" x14ac:dyDescent="0.2">
      <c r="B12" s="13">
        <v>1180</v>
      </c>
      <c r="C12" s="14">
        <v>39.5</v>
      </c>
      <c r="F12" s="13">
        <v>2080</v>
      </c>
      <c r="G12" s="14">
        <v>34.81</v>
      </c>
      <c r="L12" s="10">
        <v>150</v>
      </c>
      <c r="M12" s="10">
        <f>($M$47*SQRT($L$47/L12))</f>
        <v>52.782197124914511</v>
      </c>
      <c r="N12" s="10">
        <f t="shared" si="0"/>
        <v>52.087965712819859</v>
      </c>
      <c r="O12" s="10">
        <f t="shared" si="1"/>
        <v>42.921800055296053</v>
      </c>
      <c r="P12" s="10">
        <f t="shared" si="2"/>
        <v>46.888783569424149</v>
      </c>
    </row>
    <row r="13" spans="1:16" x14ac:dyDescent="0.2">
      <c r="B13" s="13">
        <v>1400</v>
      </c>
      <c r="C13" s="14">
        <v>25.7</v>
      </c>
      <c r="F13" s="13">
        <v>1860</v>
      </c>
      <c r="G13" s="14">
        <v>50.51</v>
      </c>
      <c r="L13" s="10">
        <v>160</v>
      </c>
      <c r="M13" s="10">
        <f>($M$47*SQRT($L$47/L13))</f>
        <v>51.106142610257727</v>
      </c>
      <c r="N13" s="10">
        <f t="shared" si="0"/>
        <v>50.433955935893565</v>
      </c>
      <c r="O13" s="10">
        <f t="shared" si="1"/>
        <v>41.558854200851549</v>
      </c>
      <c r="P13" s="10">
        <f t="shared" si="2"/>
        <v>45.399869472075927</v>
      </c>
    </row>
    <row r="14" spans="1:16" x14ac:dyDescent="0.2">
      <c r="B14" s="13">
        <v>1600</v>
      </c>
      <c r="C14" s="14">
        <v>38.39</v>
      </c>
      <c r="F14" s="13">
        <v>1740</v>
      </c>
      <c r="G14" s="14">
        <v>48.3</v>
      </c>
      <c r="L14" s="10">
        <v>170</v>
      </c>
      <c r="M14" s="10">
        <f>($M$47*SQRT($L$47/L14))</f>
        <v>49.580240964699307</v>
      </c>
      <c r="N14" s="10">
        <f t="shared" si="0"/>
        <v>48.928124103867283</v>
      </c>
      <c r="O14" s="10">
        <f t="shared" si="1"/>
        <v>40.318010717589452</v>
      </c>
      <c r="P14" s="10">
        <f t="shared" si="2"/>
        <v>44.044342875911468</v>
      </c>
    </row>
    <row r="15" spans="1:16" x14ac:dyDescent="0.2">
      <c r="B15" s="13">
        <v>1180</v>
      </c>
      <c r="C15" s="14">
        <v>43.85</v>
      </c>
      <c r="F15" s="13">
        <v>1440</v>
      </c>
      <c r="G15" s="14">
        <v>44.59</v>
      </c>
      <c r="L15" s="10">
        <v>180</v>
      </c>
      <c r="M15" s="10">
        <f>($M$47*SQRT($L$47/L15))</f>
        <v>48.183333333333337</v>
      </c>
      <c r="N15" s="10">
        <f t="shared" si="0"/>
        <v>47.549589659111824</v>
      </c>
      <c r="O15" s="10">
        <f t="shared" si="1"/>
        <v>39.182063498353557</v>
      </c>
      <c r="P15" s="10">
        <f t="shared" si="2"/>
        <v>42.803407424918682</v>
      </c>
    </row>
    <row r="16" spans="1:16" x14ac:dyDescent="0.2">
      <c r="B16" s="13">
        <v>1000</v>
      </c>
      <c r="C16" s="14">
        <v>21.37</v>
      </c>
      <c r="F16" s="13">
        <v>1220</v>
      </c>
      <c r="G16" s="14">
        <v>44.15</v>
      </c>
      <c r="L16" s="10">
        <v>190</v>
      </c>
      <c r="M16" s="10">
        <f>($M$47*SQRT($L$47/L16))</f>
        <v>46.898212848903455</v>
      </c>
      <c r="N16" s="10">
        <f t="shared" si="0"/>
        <v>46.281372052114385</v>
      </c>
      <c r="O16" s="10">
        <f t="shared" si="1"/>
        <v>38.137020141232149</v>
      </c>
      <c r="P16" s="10">
        <f t="shared" si="2"/>
        <v>41.66177749025605</v>
      </c>
    </row>
    <row r="17" spans="1:16" x14ac:dyDescent="0.2">
      <c r="B17" s="13">
        <v>1780</v>
      </c>
      <c r="C17" s="14">
        <v>64.05</v>
      </c>
      <c r="F17" s="13">
        <v>1620</v>
      </c>
      <c r="G17" s="14">
        <v>47.37</v>
      </c>
      <c r="L17" s="10">
        <v>200</v>
      </c>
      <c r="M17" s="10">
        <f>($M$47*SQRT($L$47/L17))</f>
        <v>45.710723577733923</v>
      </c>
      <c r="N17" s="10">
        <f t="shared" si="0"/>
        <v>45.109501538754813</v>
      </c>
      <c r="O17" s="10">
        <f t="shared" si="1"/>
        <v>37.171369224042706</v>
      </c>
      <c r="P17" s="10">
        <f t="shared" si="2"/>
        <v>40.606877723671701</v>
      </c>
    </row>
    <row r="18" spans="1:16" x14ac:dyDescent="0.2">
      <c r="B18" s="18">
        <v>2500</v>
      </c>
      <c r="C18" s="19">
        <v>45.23</v>
      </c>
      <c r="F18" s="18">
        <v>2180</v>
      </c>
      <c r="G18" s="19">
        <v>74.53</v>
      </c>
      <c r="L18" s="10">
        <v>210</v>
      </c>
      <c r="M18" s="10">
        <f>($M$47*SQRT($L$47/L18))</f>
        <v>44.609098474040771</v>
      </c>
      <c r="N18" s="10">
        <f t="shared" si="0"/>
        <v>44.022365842342793</v>
      </c>
      <c r="O18" s="10">
        <f t="shared" si="1"/>
        <v>36.275541937340137</v>
      </c>
      <c r="P18" s="10">
        <f t="shared" si="2"/>
        <v>39.628254932743381</v>
      </c>
    </row>
    <row r="19" spans="1:16" x14ac:dyDescent="0.2">
      <c r="L19" s="10">
        <v>220</v>
      </c>
      <c r="M19" s="10">
        <f>($M$47*SQRT($L$47/L19))</f>
        <v>43.583464858715736</v>
      </c>
      <c r="N19" s="10">
        <f t="shared" si="0"/>
        <v>43.0102221367192</v>
      </c>
      <c r="O19" s="10">
        <f t="shared" si="1"/>
        <v>35.441509946159684</v>
      </c>
      <c r="P19" s="10">
        <f t="shared" si="2"/>
        <v>38.717138775591188</v>
      </c>
    </row>
    <row r="20" spans="1:16" x14ac:dyDescent="0.2">
      <c r="A20" s="20" t="s">
        <v>41</v>
      </c>
      <c r="B20" s="20"/>
      <c r="C20" s="20"/>
      <c r="D20" s="20"/>
      <c r="E20" s="20"/>
      <c r="F20" s="20"/>
      <c r="G20" s="20"/>
      <c r="H20" s="20"/>
      <c r="I20" s="20"/>
      <c r="J20" s="20"/>
      <c r="L20" s="10">
        <v>230</v>
      </c>
      <c r="M20" s="10">
        <f>($M$47*SQRT($L$47/L20))</f>
        <v>42.625469524380762</v>
      </c>
      <c r="N20" s="10">
        <f t="shared" si="0"/>
        <v>42.064827082212695</v>
      </c>
      <c r="O20" s="10">
        <f t="shared" si="1"/>
        <v>34.662480530295838</v>
      </c>
      <c r="P20" s="10">
        <f t="shared" si="2"/>
        <v>37.866108724950344</v>
      </c>
    </row>
    <row r="21" spans="1:16" x14ac:dyDescent="0.2">
      <c r="A21" t="s">
        <v>46</v>
      </c>
      <c r="B21" t="s">
        <v>47</v>
      </c>
      <c r="L21" s="10">
        <v>240</v>
      </c>
      <c r="M21" s="10">
        <f>($M$47*SQRT($L$47/L21))</f>
        <v>41.727990705680206</v>
      </c>
      <c r="N21" s="10">
        <f t="shared" si="0"/>
        <v>41.179152584316689</v>
      </c>
      <c r="O21" s="10">
        <f t="shared" si="1"/>
        <v>33.932662362269156</v>
      </c>
      <c r="P21" s="10">
        <f t="shared" si="2"/>
        <v>37.068838198515039</v>
      </c>
    </row>
    <row r="22" spans="1:16" x14ac:dyDescent="0.2">
      <c r="L22" s="10">
        <v>250</v>
      </c>
      <c r="M22" s="10">
        <f>($M$47*SQRT($L$47/L22))</f>
        <v>40.88491408820618</v>
      </c>
      <c r="N22" s="10">
        <f t="shared" si="0"/>
        <v>40.347164748714853</v>
      </c>
      <c r="O22" s="10">
        <f t="shared" si="1"/>
        <v>33.247083360681238</v>
      </c>
      <c r="P22" s="10">
        <f t="shared" si="2"/>
        <v>36.319895577660738</v>
      </c>
    </row>
    <row r="23" spans="1:16" x14ac:dyDescent="0.2">
      <c r="B23" s="17" t="s">
        <v>45</v>
      </c>
      <c r="C23" s="17" t="s">
        <v>44</v>
      </c>
      <c r="F23" s="17" t="s">
        <v>42</v>
      </c>
      <c r="G23" s="17" t="s">
        <v>43</v>
      </c>
      <c r="L23" s="10">
        <v>260</v>
      </c>
      <c r="M23" s="10">
        <f>($M$47*SQRT($L$47/L23))</f>
        <v>40.090956682178437</v>
      </c>
      <c r="N23" s="10">
        <f t="shared" si="0"/>
        <v>39.563650071507681</v>
      </c>
      <c r="O23" s="10">
        <f t="shared" si="1"/>
        <v>32.601447466569155</v>
      </c>
      <c r="P23" s="10">
        <f t="shared" si="2"/>
        <v>35.614587746566229</v>
      </c>
    </row>
    <row r="24" spans="1:16" x14ac:dyDescent="0.2">
      <c r="A24" s="23" t="s">
        <v>26</v>
      </c>
      <c r="B24" s="22">
        <f>AVERAGE(B9:B18)</f>
        <v>1522</v>
      </c>
      <c r="C24" s="21">
        <f>AVERAGE(C9:C18)</f>
        <v>41.888000000000005</v>
      </c>
      <c r="E24" s="23" t="s">
        <v>26</v>
      </c>
      <c r="F24" s="22">
        <f>AVERAGE(F9:F18)</f>
        <v>1732</v>
      </c>
      <c r="G24" s="21">
        <f>AVERAGE(G9:G18)</f>
        <v>47.382999999999996</v>
      </c>
      <c r="L24" s="10">
        <v>270</v>
      </c>
      <c r="M24" s="10">
        <f>($M$47*SQRT($L$47/L24))</f>
        <v>39.341526924367599</v>
      </c>
      <c r="N24" s="10">
        <f t="shared" si="0"/>
        <v>38.824077381181162</v>
      </c>
      <c r="O24" s="10">
        <f t="shared" si="1"/>
        <v>31.992020880098735</v>
      </c>
      <c r="P24" s="10">
        <f t="shared" si="2"/>
        <v>34.948835814502544</v>
      </c>
    </row>
    <row r="25" spans="1:16" x14ac:dyDescent="0.2">
      <c r="A25" s="21" t="s">
        <v>27</v>
      </c>
      <c r="B25" s="22">
        <f>_xlfn.STDEV.S(B9:B18)</f>
        <v>440.0454521978383</v>
      </c>
      <c r="C25" s="21">
        <f>_xlfn.STDEV.S(C9:C18)</f>
        <v>11.950543269845259</v>
      </c>
      <c r="E25" s="21" t="s">
        <v>27</v>
      </c>
      <c r="F25" s="22">
        <f>_xlfn.STDEV.S(F9:F18)</f>
        <v>407.18000387489013</v>
      </c>
      <c r="G25" s="21">
        <f>_xlfn.STDEV.S(G9:G18)</f>
        <v>12.168923124089531</v>
      </c>
      <c r="L25" s="10">
        <v>280</v>
      </c>
      <c r="M25" s="10">
        <f>($M$47*SQRT($L$47/L25))</f>
        <v>38.632612518440943</v>
      </c>
      <c r="N25" s="10">
        <f t="shared" si="0"/>
        <v>38.124487154161194</v>
      </c>
      <c r="O25" s="10">
        <f t="shared" si="1"/>
        <v>31.415540853784329</v>
      </c>
      <c r="P25" s="10">
        <f t="shared" si="2"/>
        <v>34.319075479401761</v>
      </c>
    </row>
    <row r="26" spans="1:16" x14ac:dyDescent="0.2">
      <c r="A26" s="17" t="s">
        <v>28</v>
      </c>
      <c r="B26" s="17">
        <f>B25/B24*100</f>
        <v>28.91231617594207</v>
      </c>
      <c r="C26" s="17">
        <f>C25/C24*100</f>
        <v>28.529753795467094</v>
      </c>
      <c r="E26" s="17" t="s">
        <v>28</v>
      </c>
      <c r="F26" s="17">
        <f t="shared" ref="F26:G26" si="3">F25/F24*100</f>
        <v>23.509238099012133</v>
      </c>
      <c r="G26" s="17">
        <f t="shared" si="3"/>
        <v>25.682044454951207</v>
      </c>
      <c r="L26" s="10">
        <v>290</v>
      </c>
      <c r="M26" s="10">
        <f>($M$47*SQRT($L$47/L26))</f>
        <v>37.960689739745789</v>
      </c>
      <c r="N26" s="10">
        <f t="shared" si="0"/>
        <v>37.461402012489145</v>
      </c>
      <c r="O26" s="10">
        <f t="shared" si="1"/>
        <v>30.869141940311678</v>
      </c>
      <c r="P26" s="10">
        <f t="shared" si="2"/>
        <v>33.722176459244601</v>
      </c>
    </row>
    <row r="27" spans="1:16" x14ac:dyDescent="0.2">
      <c r="L27" s="10">
        <v>300</v>
      </c>
      <c r="M27" s="10">
        <f>($M$47*SQRT($L$47/L27))</f>
        <v>37.32264951295214</v>
      </c>
      <c r="N27" s="10">
        <f t="shared" si="0"/>
        <v>36.831753773747302</v>
      </c>
      <c r="O27" s="10">
        <f t="shared" si="1"/>
        <v>30.350295879832967</v>
      </c>
      <c r="P27" s="10">
        <f t="shared" si="2"/>
        <v>33.155376823528186</v>
      </c>
    </row>
    <row r="28" spans="1:16" x14ac:dyDescent="0.2">
      <c r="A28" s="24" t="s">
        <v>49</v>
      </c>
      <c r="B28" s="24"/>
      <c r="C28" s="24"/>
      <c r="D28" s="24"/>
      <c r="E28" s="24"/>
      <c r="F28" s="24"/>
      <c r="G28" s="24"/>
      <c r="H28" s="24"/>
      <c r="I28" s="24"/>
      <c r="J28" s="24"/>
      <c r="L28" s="10">
        <v>310</v>
      </c>
      <c r="M28" s="10">
        <f>($M$47*SQRT($L$47/L28))</f>
        <v>36.715736715755071</v>
      </c>
      <c r="N28" s="10">
        <f t="shared" si="0"/>
        <v>36.232823553084877</v>
      </c>
      <c r="O28" s="10">
        <f t="shared" si="1"/>
        <v>29.856762242522581</v>
      </c>
      <c r="P28" s="10">
        <f t="shared" si="2"/>
        <v>32.616229074033413</v>
      </c>
    </row>
    <row r="29" spans="1:16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L29" s="10">
        <v>320</v>
      </c>
      <c r="M29" s="10">
        <f>($M$47*SQRT($L$47/L29))</f>
        <v>36.137500000000003</v>
      </c>
      <c r="N29" s="10">
        <f t="shared" si="0"/>
        <v>35.662192244333866</v>
      </c>
      <c r="O29" s="10">
        <f t="shared" si="1"/>
        <v>29.386547623765168</v>
      </c>
      <c r="P29" s="10">
        <f t="shared" si="2"/>
        <v>32.102555568689006</v>
      </c>
    </row>
    <row r="30" spans="1:16" ht="13.5" thickBot="1" x14ac:dyDescent="0.25">
      <c r="L30" s="10">
        <v>330</v>
      </c>
      <c r="M30" s="10">
        <f>($M$47*SQRT($L$47/L30))</f>
        <v>35.585750042125099</v>
      </c>
      <c r="N30" s="10">
        <f t="shared" si="0"/>
        <v>35.117699319573219</v>
      </c>
      <c r="O30" s="10">
        <f t="shared" si="1"/>
        <v>28.937871693955376</v>
      </c>
      <c r="P30" s="10">
        <f t="shared" si="2"/>
        <v>31.61241143357449</v>
      </c>
    </row>
    <row r="31" spans="1:16" x14ac:dyDescent="0.2">
      <c r="A31" s="27" t="s">
        <v>52</v>
      </c>
      <c r="C31" s="29" t="s">
        <v>54</v>
      </c>
      <c r="D31" s="30"/>
      <c r="E31" s="30"/>
      <c r="F31" s="30"/>
      <c r="G31" s="30"/>
      <c r="H31" s="30"/>
      <c r="I31" s="31"/>
      <c r="L31" s="10">
        <v>340</v>
      </c>
      <c r="M31" s="10">
        <f>($M$47*SQRT($L$47/L31))</f>
        <v>35.058524599001935</v>
      </c>
      <c r="N31" s="10">
        <f t="shared" si="0"/>
        <v>34.597408344581524</v>
      </c>
      <c r="O31" s="10">
        <f t="shared" si="1"/>
        <v>28.509138782359404</v>
      </c>
      <c r="P31" s="10">
        <f t="shared" si="2"/>
        <v>31.144053520462403</v>
      </c>
    </row>
    <row r="32" spans="1:16" ht="16.5" thickBot="1" x14ac:dyDescent="0.3">
      <c r="A32" s="28" t="s">
        <v>53</v>
      </c>
      <c r="C32" s="32"/>
      <c r="D32" s="33"/>
      <c r="E32" s="33"/>
      <c r="F32" s="33"/>
      <c r="G32" s="33"/>
      <c r="H32" s="33"/>
      <c r="I32" s="34"/>
      <c r="L32" s="10">
        <v>350</v>
      </c>
      <c r="M32" s="10">
        <f>($M$47*SQRT($L$47/L32))</f>
        <v>34.554059095857319</v>
      </c>
      <c r="N32" s="10">
        <f t="shared" si="0"/>
        <v>34.099577953608772</v>
      </c>
      <c r="O32" s="10">
        <f t="shared" si="1"/>
        <v>28.098913959593414</v>
      </c>
      <c r="P32" s="10">
        <f t="shared" si="2"/>
        <v>30.695914278755403</v>
      </c>
    </row>
    <row r="33" spans="1:16" ht="15.75" x14ac:dyDescent="0.25">
      <c r="A33" s="25"/>
      <c r="B33" s="26"/>
      <c r="C33" s="26"/>
      <c r="D33" s="26"/>
      <c r="E33" s="26"/>
      <c r="F33" s="26"/>
      <c r="G33" s="26"/>
      <c r="H33" s="26"/>
      <c r="I33" s="26"/>
      <c r="J33" s="26"/>
      <c r="L33" s="10">
        <v>360</v>
      </c>
      <c r="M33" s="10">
        <f>($M$47*SQRT($L$47/L33))</f>
        <v>34.070761740171818</v>
      </c>
      <c r="N33" s="10">
        <f t="shared" si="0"/>
        <v>33.622637290595712</v>
      </c>
      <c r="O33" s="10">
        <f t="shared" si="1"/>
        <v>27.705902800567699</v>
      </c>
      <c r="P33" s="10">
        <f t="shared" si="2"/>
        <v>30.266579648050616</v>
      </c>
    </row>
    <row r="34" spans="1:16" ht="12.75" customHeight="1" x14ac:dyDescent="0.2">
      <c r="A34" s="24" t="s">
        <v>50</v>
      </c>
      <c r="B34" s="24"/>
      <c r="C34" s="24"/>
      <c r="D34" s="24"/>
      <c r="E34" s="24"/>
      <c r="F34" s="24"/>
      <c r="G34" s="24"/>
      <c r="H34" s="24"/>
      <c r="I34" s="24"/>
      <c r="J34" s="24"/>
      <c r="L34" s="10">
        <v>370</v>
      </c>
      <c r="M34" s="10">
        <f>($M$47*SQRT($L$47/L34))</f>
        <v>33.607192360838148</v>
      </c>
      <c r="N34" s="10">
        <f t="shared" si="0"/>
        <v>33.165165126655651</v>
      </c>
      <c r="O34" s="10">
        <f t="shared" si="1"/>
        <v>27.328934176763951</v>
      </c>
      <c r="P34" s="10">
        <f t="shared" si="2"/>
        <v>29.854770260018746</v>
      </c>
    </row>
    <row r="35" spans="1:16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L35" s="10">
        <v>380</v>
      </c>
      <c r="M35" s="10">
        <f>($M$47*SQRT($L$47/L35))</f>
        <v>33.162044330989701</v>
      </c>
      <c r="N35" s="10">
        <f t="shared" si="0"/>
        <v>32.725872020667637</v>
      </c>
      <c r="O35" s="10">
        <f t="shared" si="1"/>
        <v>26.966945556113195</v>
      </c>
      <c r="P35" s="10">
        <f t="shared" si="2"/>
        <v>29.459325379645112</v>
      </c>
    </row>
    <row r="36" spans="1:16" x14ac:dyDescent="0.2">
      <c r="L36" s="10">
        <v>390</v>
      </c>
      <c r="M36" s="10">
        <f>($M$47*SQRT($L$47/L36))</f>
        <v>32.734129057120263</v>
      </c>
      <c r="N36" s="10">
        <f t="shared" si="0"/>
        <v>32.303585012407005</v>
      </c>
      <c r="O36" s="10">
        <f t="shared" si="1"/>
        <v>26.618970389748593</v>
      </c>
      <c r="P36" s="10">
        <f t="shared" si="2"/>
        <v>29.079189126221813</v>
      </c>
    </row>
    <row r="37" spans="1:16" x14ac:dyDescent="0.2">
      <c r="A37" s="20" t="s">
        <v>51</v>
      </c>
      <c r="B37" s="20"/>
      <c r="C37" s="20"/>
      <c r="D37" s="20"/>
      <c r="E37" s="20"/>
      <c r="F37" s="20"/>
      <c r="G37" s="20"/>
      <c r="H37" s="20"/>
      <c r="I37" s="20"/>
      <c r="J37" s="20"/>
      <c r="L37" s="10">
        <v>400</v>
      </c>
      <c r="M37" s="10">
        <f>($M$47*SQRT($L$47/L37))</f>
        <v>32.322362614759463</v>
      </c>
      <c r="N37" s="10">
        <f t="shared" si="0"/>
        <v>31.897234433998527</v>
      </c>
      <c r="O37" s="10">
        <f t="shared" si="1"/>
        <v>26.284127244309531</v>
      </c>
      <c r="P37" s="10">
        <f t="shared" si="2"/>
        <v>28.713398601221218</v>
      </c>
    </row>
    <row r="38" spans="1:16" x14ac:dyDescent="0.2">
      <c r="L38" s="10">
        <v>410</v>
      </c>
      <c r="M38" s="10">
        <f>($M$47*SQRT($L$47/L38))</f>
        <v>31.925754188238134</v>
      </c>
      <c r="N38" s="10">
        <f t="shared" si="0"/>
        <v>31.505842501730765</v>
      </c>
      <c r="O38" s="10">
        <f t="shared" si="1"/>
        <v>25.961610401308342</v>
      </c>
      <c r="P38" s="10">
        <f t="shared" si="2"/>
        <v>28.361073618823124</v>
      </c>
    </row>
    <row r="39" spans="1:16" ht="12.75" customHeight="1" x14ac:dyDescent="0.2">
      <c r="A39" s="24" t="s">
        <v>55</v>
      </c>
      <c r="B39" s="24"/>
      <c r="C39" s="24"/>
      <c r="D39" s="24"/>
      <c r="E39" s="24"/>
      <c r="F39" s="24"/>
      <c r="G39" s="24"/>
      <c r="H39" s="24"/>
      <c r="I39" s="24"/>
      <c r="J39" s="24"/>
      <c r="L39" s="10">
        <v>420</v>
      </c>
      <c r="M39" s="10">
        <f>($M$47*SQRT($L$47/L39))</f>
        <v>31.543396033612694</v>
      </c>
      <c r="N39" s="10">
        <f t="shared" si="0"/>
        <v>31.128513410995623</v>
      </c>
      <c r="O39" s="10">
        <f t="shared" si="1"/>
        <v>25.650681695110197</v>
      </c>
      <c r="P39" s="10">
        <f t="shared" si="2"/>
        <v>28.021407789532095</v>
      </c>
    </row>
    <row r="40" spans="1:16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L40" s="10">
        <v>430</v>
      </c>
      <c r="M40" s="10">
        <f>($M$47*SQRT($L$47/L40))</f>
        <v>31.17445473311405</v>
      </c>
      <c r="N40" s="10">
        <f t="shared" si="0"/>
        <v>30.764424705765396</v>
      </c>
      <c r="O40" s="10">
        <f t="shared" si="1"/>
        <v>25.350663401164091</v>
      </c>
      <c r="P40" s="10">
        <f t="shared" si="2"/>
        <v>27.693660751113768</v>
      </c>
    </row>
    <row r="41" spans="1:16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L41" s="10">
        <v>440</v>
      </c>
      <c r="M41" s="10">
        <f>($M$47*SQRT($L$47/L41))</f>
        <v>30.81816354920349</v>
      </c>
      <c r="N41" s="10">
        <f t="shared" si="0"/>
        <v>30.412819733213901</v>
      </c>
      <c r="O41" s="10">
        <f t="shared" si="1"/>
        <v>25.060932018419983</v>
      </c>
      <c r="P41" s="10">
        <f t="shared" si="2"/>
        <v>27.377151376361152</v>
      </c>
    </row>
    <row r="42" spans="1:16" x14ac:dyDescent="0.2">
      <c r="L42" s="10">
        <v>450</v>
      </c>
      <c r="M42" s="10">
        <f>($M$47*SQRT($L$47/L42))</f>
        <v>30.473815718489284</v>
      </c>
      <c r="N42" s="10">
        <f t="shared" si="0"/>
        <v>30.073001025836543</v>
      </c>
      <c r="O42" s="10">
        <f t="shared" si="1"/>
        <v>24.780912816028472</v>
      </c>
      <c r="P42" s="10">
        <f t="shared" si="2"/>
        <v>27.071251815781135</v>
      </c>
    </row>
    <row r="43" spans="1:16" x14ac:dyDescent="0.2">
      <c r="L43" s="10">
        <v>460</v>
      </c>
      <c r="M43" s="10">
        <f>($M$47*SQRT($L$47/L43))</f>
        <v>30.140758551950157</v>
      </c>
      <c r="N43" s="10">
        <f t="shared" si="0"/>
        <v>29.74432447927213</v>
      </c>
      <c r="O43" s="10">
        <f t="shared" si="1"/>
        <v>24.510075035718867</v>
      </c>
      <c r="P43" s="10">
        <f t="shared" si="2"/>
        <v>26.775382256559485</v>
      </c>
    </row>
    <row r="44" spans="1:16" x14ac:dyDescent="0.2">
      <c r="L44" s="10">
        <v>470</v>
      </c>
      <c r="M44" s="10">
        <f>($M$47*SQRT($L$47/L44))</f>
        <v>29.818388229341721</v>
      </c>
      <c r="N44" s="10">
        <f t="shared" si="0"/>
        <v>29.426194215177215</v>
      </c>
      <c r="O44" s="10">
        <f t="shared" si="1"/>
        <v>24.247927658677803</v>
      </c>
      <c r="P44" s="10">
        <f t="shared" si="2"/>
        <v>26.489006298199509</v>
      </c>
    </row>
    <row r="45" spans="1:16" x14ac:dyDescent="0.2">
      <c r="L45" s="10">
        <v>480</v>
      </c>
      <c r="M45" s="10">
        <f>($M$47*SQRT($L$47/L45))</f>
        <v>29.506145193275703</v>
      </c>
      <c r="N45" s="10">
        <f t="shared" si="0"/>
        <v>29.118058035885873</v>
      </c>
      <c r="O45" s="10">
        <f t="shared" si="1"/>
        <v>23.994015660074052</v>
      </c>
      <c r="P45" s="10">
        <f t="shared" si="2"/>
        <v>26.211626860876908</v>
      </c>
    </row>
    <row r="46" spans="1:16" x14ac:dyDescent="0.2">
      <c r="L46" s="10">
        <v>490</v>
      </c>
      <c r="M46" s="10">
        <f>($M$47*SQRT($L$47/L46))</f>
        <v>29.203510063004416</v>
      </c>
      <c r="N46" s="10">
        <f>($N$47*SQRT($L$47/L46))</f>
        <v>28.819403391939179</v>
      </c>
      <c r="O46" s="10">
        <f>($O$47*SQRT($L$47/L46))</f>
        <v>23.747916686200885</v>
      </c>
      <c r="P46" s="10">
        <f>($P$47*SQRT($L$47/L46))</f>
        <v>25.942782555471958</v>
      </c>
    </row>
    <row r="47" spans="1:16" x14ac:dyDescent="0.2">
      <c r="L47" s="39">
        <v>500</v>
      </c>
      <c r="M47" s="39">
        <v>28.91</v>
      </c>
      <c r="N47" s="39">
        <v>28.529753795467094</v>
      </c>
      <c r="O47" s="39">
        <v>23.509238099012133</v>
      </c>
      <c r="P47" s="39">
        <v>25.682044454951207</v>
      </c>
    </row>
    <row r="48" spans="1:16" x14ac:dyDescent="0.2">
      <c r="L48" s="10">
        <v>510</v>
      </c>
      <c r="M48" s="10">
        <f>($M$47*SQRT($L$47/L48))</f>
        <v>28.625165467455655</v>
      </c>
      <c r="N48" s="10">
        <f>($N$47*SQRT($L$47/L48))</f>
        <v>28.24866562231119</v>
      </c>
      <c r="O48" s="10">
        <f>($O$47*SQRT($L$47/L48))</f>
        <v>23.277614340990485</v>
      </c>
      <c r="P48" s="10">
        <f>($P$47*SQRT($L$47/L48))</f>
        <v>25.429013215687661</v>
      </c>
    </row>
    <row r="49" spans="12:16" x14ac:dyDescent="0.2">
      <c r="L49" s="10">
        <v>520</v>
      </c>
      <c r="M49" s="10">
        <f>($M$47*SQRT($L$47/L49))</f>
        <v>28.348587334224504</v>
      </c>
      <c r="N49" s="10">
        <f t="shared" ref="N49:N93" si="4">($N$47*SQRT($L$47/L49))</f>
        <v>27.975725254054719</v>
      </c>
      <c r="O49" s="10">
        <f t="shared" ref="O49:O93" si="5">($O$47*SQRT($L$47/L49))</f>
        <v>23.052704580108042</v>
      </c>
      <c r="P49" s="10">
        <f t="shared" ref="P49:P93" si="6">($P$47*SQRT($L$47/L49))</f>
        <v>25.183316504760306</v>
      </c>
    </row>
    <row r="50" spans="12:16" x14ac:dyDescent="0.2">
      <c r="L50" s="10">
        <v>530</v>
      </c>
      <c r="M50" s="10">
        <f>($M$47*SQRT($L$47/L50))</f>
        <v>28.079874280748509</v>
      </c>
      <c r="N50" s="10">
        <f t="shared" si="4"/>
        <v>27.710546518070689</v>
      </c>
      <c r="O50" s="10">
        <f t="shared" si="5"/>
        <v>22.83419060036125</v>
      </c>
      <c r="P50" s="10">
        <f t="shared" si="6"/>
        <v>24.944606695524879</v>
      </c>
    </row>
    <row r="51" spans="12:16" x14ac:dyDescent="0.2">
      <c r="L51" s="10">
        <v>540</v>
      </c>
      <c r="M51" s="10">
        <f>($M$47*SQRT($L$47/L51))</f>
        <v>27.818660470453466</v>
      </c>
      <c r="N51" s="10">
        <f t="shared" si="4"/>
        <v>27.452768389544456</v>
      </c>
      <c r="O51" s="10">
        <f t="shared" si="5"/>
        <v>22.621774908179436</v>
      </c>
      <c r="P51" s="10">
        <f t="shared" si="6"/>
        <v>24.712558799010026</v>
      </c>
    </row>
    <row r="52" spans="12:16" x14ac:dyDescent="0.2">
      <c r="L52" s="10">
        <v>550</v>
      </c>
      <c r="M52" s="10">
        <f>($M$47*SQRT($L$47/L52))</f>
        <v>27.564603455090076</v>
      </c>
      <c r="N52" s="10">
        <f t="shared" si="4"/>
        <v>27.202052924365322</v>
      </c>
      <c r="O52" s="10">
        <f t="shared" si="5"/>
        <v>22.415179029075237</v>
      </c>
      <c r="P52" s="10">
        <f t="shared" si="6"/>
        <v>24.486868603138184</v>
      </c>
    </row>
    <row r="53" spans="12:16" x14ac:dyDescent="0.2">
      <c r="L53" s="10">
        <v>560</v>
      </c>
      <c r="M53" s="10">
        <f>($M$47*SQRT($L$47/L53))</f>
        <v>27.317382286741896</v>
      </c>
      <c r="N53" s="10">
        <f t="shared" si="4"/>
        <v>26.958083395966803</v>
      </c>
      <c r="O53" s="10">
        <f t="shared" si="5"/>
        <v>22.214141972353918</v>
      </c>
      <c r="P53" s="10">
        <f t="shared" si="6"/>
        <v>24.267250995537946</v>
      </c>
    </row>
    <row r="54" spans="12:16" ht="12.75" customHeight="1" x14ac:dyDescent="0.2">
      <c r="L54" s="10">
        <v>570</v>
      </c>
      <c r="M54" s="10">
        <f>($M$47*SQRT($L$47/L54))</f>
        <v>27.076695812826774</v>
      </c>
      <c r="N54" s="10">
        <f t="shared" si="4"/>
        <v>26.720562612753461</v>
      </c>
      <c r="O54" s="10">
        <f t="shared" si="5"/>
        <v>22.01841884463056</v>
      </c>
      <c r="P54" s="10">
        <f t="shared" si="6"/>
        <v>24.053438448917618</v>
      </c>
    </row>
    <row r="55" spans="12:16" ht="12.75" customHeight="1" x14ac:dyDescent="0.2">
      <c r="L55" s="10">
        <v>580</v>
      </c>
      <c r="M55" s="10">
        <f>($M$47*SQRT($L$47/L55))</f>
        <v>26.842261133492848</v>
      </c>
      <c r="N55" s="10">
        <f t="shared" si="4"/>
        <v>26.489211395786455</v>
      </c>
      <c r="O55" s="10">
        <f t="shared" si="5"/>
        <v>21.827779595404451</v>
      </c>
      <c r="P55" s="10">
        <f t="shared" si="6"/>
        <v>23.845179650701219</v>
      </c>
    </row>
    <row r="56" spans="12:16" ht="12.75" customHeight="1" x14ac:dyDescent="0.2">
      <c r="L56" s="10">
        <v>590</v>
      </c>
      <c r="M56" s="10">
        <f>($M$47*SQRT($L$47/L56))</f>
        <v>26.613812203440531</v>
      </c>
      <c r="N56" s="10">
        <f t="shared" si="4"/>
        <v>26.263767198995364</v>
      </c>
      <c r="O56" s="10">
        <f t="shared" si="5"/>
        <v>21.6420078800788</v>
      </c>
      <c r="P56" s="10">
        <f t="shared" si="6"/>
        <v>23.642238260964461</v>
      </c>
    </row>
    <row r="57" spans="12:16" x14ac:dyDescent="0.2">
      <c r="L57" s="10">
        <v>600</v>
      </c>
      <c r="M57" s="10">
        <f>($M$47*SQRT($L$47/L57))</f>
        <v>26.391098562457255</v>
      </c>
      <c r="N57" s="10">
        <f t="shared" si="4"/>
        <v>26.043982856409929</v>
      </c>
      <c r="O57" s="10">
        <f t="shared" si="5"/>
        <v>21.460900027648027</v>
      </c>
      <c r="P57" s="10">
        <f t="shared" si="6"/>
        <v>23.444391784712074</v>
      </c>
    </row>
    <row r="58" spans="12:16" x14ac:dyDescent="0.2">
      <c r="L58" s="10">
        <v>610</v>
      </c>
      <c r="M58" s="10">
        <f>($M$47*SQRT($L$47/L58))</f>
        <v>26.173884180892106</v>
      </c>
      <c r="N58" s="10">
        <f t="shared" si="4"/>
        <v>25.829625442819879</v>
      </c>
      <c r="O58" s="10">
        <f t="shared" si="5"/>
        <v>21.284264101852635</v>
      </c>
      <c r="P58" s="10">
        <f t="shared" si="6"/>
        <v>23.251430546261336</v>
      </c>
    </row>
    <row r="59" spans="12:16" x14ac:dyDescent="0.2">
      <c r="L59" s="10">
        <v>620</v>
      </c>
      <c r="M59" s="10">
        <f>($M$47*SQRT($L$47/L59))</f>
        <v>25.961946407970309</v>
      </c>
      <c r="N59" s="10">
        <f t="shared" si="4"/>
        <v>25.620475235921973</v>
      </c>
      <c r="O59" s="10">
        <f t="shared" si="5"/>
        <v>21.111919045962189</v>
      </c>
      <c r="P59" s="10">
        <f t="shared" si="6"/>
        <v>23.063156754982856</v>
      </c>
    </row>
    <row r="60" spans="12:16" x14ac:dyDescent="0.2">
      <c r="L60" s="10">
        <v>630</v>
      </c>
      <c r="M60" s="10">
        <f>($M$47*SQRT($L$47/L60))</f>
        <v>25.755075012293961</v>
      </c>
      <c r="N60" s="10">
        <f t="shared" si="4"/>
        <v>25.416324769440795</v>
      </c>
      <c r="O60" s="10">
        <f t="shared" si="5"/>
        <v>20.943693902522885</v>
      </c>
      <c r="P60" s="10">
        <f t="shared" si="6"/>
        <v>22.879383652934504</v>
      </c>
    </row>
    <row r="61" spans="12:16" x14ac:dyDescent="0.2">
      <c r="L61" s="10">
        <v>640</v>
      </c>
      <c r="M61" s="10">
        <f>($M$47*SQRT($L$47/L61))</f>
        <v>25.553071305128864</v>
      </c>
      <c r="N61" s="10">
        <f t="shared" si="4"/>
        <v>25.216977967946782</v>
      </c>
      <c r="O61" s="10">
        <f t="shared" si="5"/>
        <v>20.779427100425774</v>
      </c>
      <c r="P61" s="10">
        <f t="shared" si="6"/>
        <v>22.699934736037964</v>
      </c>
    </row>
    <row r="62" spans="12:16" x14ac:dyDescent="0.2">
      <c r="L62" s="10">
        <v>650</v>
      </c>
      <c r="M62" s="10">
        <f>($M$47*SQRT($L$47/L62))</f>
        <v>25.355747338166214</v>
      </c>
      <c r="N62" s="10">
        <f t="shared" si="4"/>
        <v>25.022249355169567</v>
      </c>
      <c r="O62" s="10">
        <f t="shared" si="5"/>
        <v>20.61896580253693</v>
      </c>
      <c r="P62" s="10">
        <f t="shared" si="6"/>
        <v>22.524643041414578</v>
      </c>
    </row>
    <row r="63" spans="12:16" x14ac:dyDescent="0.2">
      <c r="L63" s="10">
        <v>660</v>
      </c>
      <c r="M63" s="10">
        <f>($M$47*SQRT($L$47/L63))</f>
        <v>25.162925168396121</v>
      </c>
      <c r="N63" s="10">
        <f t="shared" si="4"/>
        <v>24.831963328540429</v>
      </c>
      <c r="O63" s="10">
        <f t="shared" si="5"/>
        <v>20.46216530790209</v>
      </c>
      <c r="P63" s="10">
        <f t="shared" si="6"/>
        <v>22.353350494339669</v>
      </c>
    </row>
    <row r="64" spans="12:16" x14ac:dyDescent="0.2">
      <c r="L64" s="10">
        <v>670</v>
      </c>
      <c r="M64" s="10">
        <f>($M$47*SQRT($L$47/L64))</f>
        <v>24.97443618355712</v>
      </c>
      <c r="N64" s="10">
        <f t="shared" si="4"/>
        <v>24.645953493513993</v>
      </c>
      <c r="O64" s="10">
        <f t="shared" si="5"/>
        <v>20.308888503210941</v>
      </c>
      <c r="P64" s="10">
        <f t="shared" si="6"/>
        <v>22.185907309009199</v>
      </c>
    </row>
    <row r="65" spans="12:16" x14ac:dyDescent="0.2">
      <c r="L65" s="10">
        <v>680</v>
      </c>
      <c r="M65" s="10">
        <f>($M$47*SQRT($L$47/L65))</f>
        <v>24.790120482349653</v>
      </c>
      <c r="N65" s="10">
        <f t="shared" si="4"/>
        <v>24.464062051933642</v>
      </c>
      <c r="O65" s="10">
        <f t="shared" si="5"/>
        <v>20.159005358794726</v>
      </c>
      <c r="P65" s="10">
        <f t="shared" si="6"/>
        <v>22.022171437955734</v>
      </c>
    </row>
    <row r="66" spans="12:16" x14ac:dyDescent="0.2">
      <c r="L66" s="10">
        <v>690</v>
      </c>
      <c r="M66" s="10">
        <f>($M$47*SQRT($L$47/L66))</f>
        <v>24.609826304235423</v>
      </c>
      <c r="N66" s="10">
        <f t="shared" si="4"/>
        <v>24.286139239330559</v>
      </c>
      <c r="O66" s="10">
        <f t="shared" si="5"/>
        <v>20.012392464946469</v>
      </c>
      <c r="P66" s="10">
        <f t="shared" si="6"/>
        <v>21.86200806551372</v>
      </c>
    </row>
    <row r="67" spans="12:16" x14ac:dyDescent="0.2">
      <c r="L67" s="10">
        <v>700</v>
      </c>
      <c r="M67" s="10">
        <f>($M$47*SQRT($L$47/L67))</f>
        <v>24.433409504201414</v>
      </c>
      <c r="N67" s="10">
        <f t="shared" si="4"/>
        <v>24.112042806596058</v>
      </c>
      <c r="O67" s="10">
        <f t="shared" si="5"/>
        <v>19.868932604805849</v>
      </c>
      <c r="P67" s="10">
        <f t="shared" si="6"/>
        <v>21.705289141228917</v>
      </c>
    </row>
    <row r="68" spans="12:16" x14ac:dyDescent="0.2">
      <c r="L68" s="10">
        <v>710</v>
      </c>
      <c r="M68" s="10">
        <f>($M$47*SQRT($L$47/L68))</f>
        <v>24.260733068357279</v>
      </c>
      <c r="N68" s="10">
        <f t="shared" si="4"/>
        <v>23.941637541950197</v>
      </c>
      <c r="O68" s="10">
        <f t="shared" si="5"/>
        <v>19.728514360449275</v>
      </c>
      <c r="P68" s="10">
        <f t="shared" si="6"/>
        <v>21.551892949541905</v>
      </c>
    </row>
    <row r="69" spans="12:16" x14ac:dyDescent="0.2">
      <c r="L69" s="10">
        <v>720</v>
      </c>
      <c r="M69" s="10">
        <f>($M$47*SQRT($L$47/L69))</f>
        <v>24.091666666666669</v>
      </c>
      <c r="N69" s="10">
        <f t="shared" si="4"/>
        <v>23.774794829555912</v>
      </c>
      <c r="O69" s="10">
        <f t="shared" si="5"/>
        <v>19.591031749176778</v>
      </c>
      <c r="P69" s="10">
        <f t="shared" si="6"/>
        <v>21.401703712459341</v>
      </c>
    </row>
    <row r="70" spans="12:16" x14ac:dyDescent="0.2">
      <c r="L70" s="10">
        <v>730</v>
      </c>
      <c r="M70" s="10">
        <f>($M$47*SQRT($L$47/L70))</f>
        <v>23.926086239494456</v>
      </c>
      <c r="N70" s="10">
        <f t="shared" si="4"/>
        <v>23.611392241504323</v>
      </c>
      <c r="O70" s="10">
        <f t="shared" si="5"/>
        <v>19.45638388729758</v>
      </c>
      <c r="P70" s="10">
        <f t="shared" si="6"/>
        <v>21.25461122226541</v>
      </c>
    </row>
    <row r="71" spans="12:16" x14ac:dyDescent="0.2">
      <c r="L71" s="10">
        <v>740</v>
      </c>
      <c r="M71" s="10">
        <f>($M$47*SQRT($L$47/L71))</f>
        <v>23.763873614989397</v>
      </c>
      <c r="N71" s="10">
        <f t="shared" si="4"/>
        <v>23.451313160229819</v>
      </c>
      <c r="O71" s="10">
        <f t="shared" si="5"/>
        <v>19.324474678990587</v>
      </c>
      <c r="P71" s="10">
        <f t="shared" si="6"/>
        <v>21.110510501625726</v>
      </c>
    </row>
    <row r="72" spans="12:16" x14ac:dyDescent="0.2">
      <c r="L72" s="10">
        <v>750</v>
      </c>
      <c r="M72" s="10">
        <f>($M$47*SQRT($L$47/L72))</f>
        <v>23.604916154620561</v>
      </c>
      <c r="N72" s="10">
        <f t="shared" si="4"/>
        <v>23.294446428708696</v>
      </c>
      <c r="O72" s="10">
        <f t="shared" si="5"/>
        <v>19.19521252805924</v>
      </c>
      <c r="P72" s="10">
        <f t="shared" si="6"/>
        <v>20.969301488701525</v>
      </c>
    </row>
    <row r="73" spans="12:16" x14ac:dyDescent="0.2">
      <c r="L73" s="10">
        <v>760</v>
      </c>
      <c r="M73" s="10">
        <f>($M$47*SQRT($L$47/L73))</f>
        <v>23.449106424451728</v>
      </c>
      <c r="N73" s="10">
        <f t="shared" si="4"/>
        <v>23.140686026057192</v>
      </c>
      <c r="O73" s="10">
        <f t="shared" si="5"/>
        <v>19.068510070616075</v>
      </c>
      <c r="P73" s="10">
        <f t="shared" si="6"/>
        <v>20.830888745128025</v>
      </c>
    </row>
    <row r="74" spans="12:16" x14ac:dyDescent="0.2">
      <c r="L74" s="10">
        <v>770</v>
      </c>
      <c r="M74" s="10">
        <f>($M$47*SQRT($L$47/L74))</f>
        <v>23.296341889973746</v>
      </c>
      <c r="N74" s="10">
        <f t="shared" si="4"/>
        <v>22.98993076637764</v>
      </c>
      <c r="O74" s="10">
        <f t="shared" si="5"/>
        <v>18.944283926924356</v>
      </c>
      <c r="P74" s="10">
        <f t="shared" si="6"/>
        <v>20.695181184920365</v>
      </c>
    </row>
    <row r="75" spans="12:16" x14ac:dyDescent="0.2">
      <c r="L75" s="10">
        <v>780</v>
      </c>
      <c r="M75" s="10">
        <f>($M$47*SQRT($L$47/L75))</f>
        <v>23.146524632525345</v>
      </c>
      <c r="N75" s="10">
        <f t="shared" si="4"/>
        <v>22.842084018909116</v>
      </c>
      <c r="O75" s="10">
        <f t="shared" si="5"/>
        <v>18.822454470795147</v>
      </c>
      <c r="P75" s="10">
        <f t="shared" si="6"/>
        <v>20.562091822557562</v>
      </c>
    </row>
    <row r="76" spans="12:16" x14ac:dyDescent="0.2">
      <c r="L76" s="10">
        <v>790</v>
      </c>
      <c r="M76" s="10">
        <f>($M$47*SQRT($L$47/L76))</f>
        <v>22.999561085520355</v>
      </c>
      <c r="N76" s="10">
        <f t="shared" si="4"/>
        <v>22.697053447724027</v>
      </c>
      <c r="O76" s="10">
        <f t="shared" si="5"/>
        <v>18.702945615090695</v>
      </c>
      <c r="P76" s="10">
        <f t="shared" si="6"/>
        <v>20.431537538661349</v>
      </c>
    </row>
    <row r="77" spans="12:16" x14ac:dyDescent="0.2">
      <c r="L77" s="10">
        <v>800</v>
      </c>
      <c r="M77" s="10">
        <f>($M$47*SQRT($L$47/L77))</f>
        <v>22.855361788866961</v>
      </c>
      <c r="N77" s="10">
        <f t="shared" si="4"/>
        <v>22.554750769377407</v>
      </c>
      <c r="O77" s="10">
        <f t="shared" si="5"/>
        <v>18.585684612021353</v>
      </c>
      <c r="P77" s="10">
        <f t="shared" si="6"/>
        <v>20.303438861835851</v>
      </c>
    </row>
    <row r="78" spans="12:16" x14ac:dyDescent="0.2">
      <c r="L78" s="10">
        <v>810</v>
      </c>
      <c r="M78" s="10">
        <f>($M$47*SQRT($L$47/L78))</f>
        <v>22.713841160114544</v>
      </c>
      <c r="N78" s="10">
        <f t="shared" si="4"/>
        <v>22.415091527063804</v>
      </c>
      <c r="O78" s="10">
        <f t="shared" si="5"/>
        <v>18.470601867045133</v>
      </c>
      <c r="P78" s="10">
        <f t="shared" si="6"/>
        <v>20.177719765367076</v>
      </c>
    </row>
    <row r="79" spans="12:16" x14ac:dyDescent="0.2">
      <c r="L79" s="10">
        <v>820</v>
      </c>
      <c r="M79" s="10">
        <f>($M$47*SQRT($L$47/L79))</f>
        <v>22.574917280998005</v>
      </c>
      <c r="N79" s="10">
        <f t="shared" si="4"/>
        <v>22.277994879969164</v>
      </c>
      <c r="O79" s="10">
        <f t="shared" si="5"/>
        <v>18.357630765288334</v>
      </c>
      <c r="P79" s="10">
        <f t="shared" si="6"/>
        <v>20.054307477600727</v>
      </c>
    </row>
    <row r="80" spans="12:16" x14ac:dyDescent="0.2">
      <c r="L80" s="10">
        <v>830</v>
      </c>
      <c r="M80" s="10">
        <f>($M$47*SQRT($L$47/L80))</f>
        <v>22.438511698170085</v>
      </c>
      <c r="N80" s="10">
        <f t="shared" si="4"/>
        <v>22.143383406624032</v>
      </c>
      <c r="O80" s="10">
        <f t="shared" si="5"/>
        <v>18.246707509503619</v>
      </c>
      <c r="P80" s="10">
        <f t="shared" si="6"/>
        <v>19.933132304923792</v>
      </c>
    </row>
    <row r="81" spans="1:18" x14ac:dyDescent="0.2">
      <c r="L81" s="10">
        <v>840</v>
      </c>
      <c r="M81" s="10">
        <f>($M$47*SQRT($L$47/L81))</f>
        <v>22.304549237020385</v>
      </c>
      <c r="N81" s="10">
        <f t="shared" si="4"/>
        <v>22.011182921171397</v>
      </c>
      <c r="O81" s="10">
        <f t="shared" si="5"/>
        <v>18.137770968670068</v>
      </c>
      <c r="P81" s="10">
        <f t="shared" si="6"/>
        <v>19.814127466371691</v>
      </c>
    </row>
    <row r="82" spans="1:18" x14ac:dyDescent="0.2">
      <c r="L82" s="10">
        <v>850</v>
      </c>
      <c r="M82" s="10">
        <f>($M$47*SQRT($L$47/L82))</f>
        <v>22.172957827577477</v>
      </c>
      <c r="N82" s="10">
        <f t="shared" si="4"/>
        <v>21.881322301558644</v>
      </c>
      <c r="O82" s="10">
        <f t="shared" si="5"/>
        <v>18.030762536419015</v>
      </c>
      <c r="P82" s="10">
        <f t="shared" si="6"/>
        <v>19.697228938969324</v>
      </c>
    </row>
    <row r="83" spans="1:18" x14ac:dyDescent="0.2">
      <c r="L83" s="10">
        <v>860</v>
      </c>
      <c r="M83" s="10">
        <f>($M$47*SQRT($L$47/L83))</f>
        <v>22.043668341578005</v>
      </c>
      <c r="N83" s="10">
        <f t="shared" si="4"/>
        <v>21.753733328749668</v>
      </c>
      <c r="O83" s="10">
        <f t="shared" si="5"/>
        <v>17.925625998540756</v>
      </c>
      <c r="P83" s="10">
        <f t="shared" si="6"/>
        <v>19.582375312992284</v>
      </c>
    </row>
    <row r="84" spans="1:18" x14ac:dyDescent="0.2">
      <c r="L84" s="10">
        <v>870</v>
      </c>
      <c r="M84" s="10">
        <f>($M$47*SQRT($L$47/L84))</f>
        <v>21.916614439866098</v>
      </c>
      <c r="N84" s="10">
        <f t="shared" si="4"/>
        <v>21.6283505361314</v>
      </c>
      <c r="O84" s="10">
        <f t="shared" si="5"/>
        <v>17.822307408891717</v>
      </c>
      <c r="P84" s="10">
        <f t="shared" si="6"/>
        <v>19.469507656404936</v>
      </c>
    </row>
    <row r="85" spans="1:18" x14ac:dyDescent="0.2">
      <c r="L85" s="10">
        <v>880</v>
      </c>
      <c r="M85" s="10">
        <f>($M$47*SQRT($L$47/L85))</f>
        <v>21.791732429357868</v>
      </c>
      <c r="N85" s="10">
        <f t="shared" si="4"/>
        <v>21.5051110683596</v>
      </c>
      <c r="O85" s="10">
        <f t="shared" si="5"/>
        <v>17.720754973079842</v>
      </c>
      <c r="P85" s="10">
        <f t="shared" si="6"/>
        <v>19.358569387795594</v>
      </c>
    </row>
    <row r="86" spans="1:18" x14ac:dyDescent="0.2">
      <c r="L86" s="10">
        <v>890</v>
      </c>
      <c r="M86" s="10">
        <f>($M$47*SQRT($L$47/L86))</f>
        <v>21.668961128870354</v>
      </c>
      <c r="N86" s="10">
        <f t="shared" si="4"/>
        <v>21.383954548952538</v>
      </c>
      <c r="O86" s="10">
        <f t="shared" si="5"/>
        <v>17.620918939358418</v>
      </c>
      <c r="P86" s="10">
        <f t="shared" si="6"/>
        <v>19.249506157186374</v>
      </c>
    </row>
    <row r="87" spans="1:18" x14ac:dyDescent="0.2">
      <c r="L87" s="10">
        <v>900</v>
      </c>
      <c r="M87" s="10">
        <f>($M$47*SQRT($L$47/L87))</f>
        <v>21.548241743172973</v>
      </c>
      <c r="N87" s="10">
        <f t="shared" si="4"/>
        <v>21.264822955999019</v>
      </c>
      <c r="O87" s="10">
        <f t="shared" si="5"/>
        <v>17.522751496206354</v>
      </c>
      <c r="P87" s="10">
        <f t="shared" si="6"/>
        <v>19.142265734147479</v>
      </c>
    </row>
    <row r="88" spans="1:18" x14ac:dyDescent="0.2">
      <c r="L88" s="10">
        <v>910</v>
      </c>
      <c r="M88" s="10">
        <f>($M$47*SQRT($L$47/L88))</f>
        <v>21.429517744672435</v>
      </c>
      <c r="N88" s="10">
        <f t="shared" si="4"/>
        <v>21.14766050539944</v>
      </c>
      <c r="O88" s="10">
        <f t="shared" si="5"/>
        <v>17.426206676115868</v>
      </c>
      <c r="P88" s="10">
        <f t="shared" si="6"/>
        <v>19.036797902692605</v>
      </c>
    </row>
    <row r="89" spans="1:18" x14ac:dyDescent="0.2">
      <c r="L89" s="10">
        <v>920</v>
      </c>
      <c r="M89" s="10">
        <f>($M$47*SQRT($L$47/L89))</f>
        <v>21.312734762190381</v>
      </c>
      <c r="N89" s="10">
        <f t="shared" si="4"/>
        <v>21.032413541106347</v>
      </c>
      <c r="O89" s="10">
        <f t="shared" si="5"/>
        <v>17.331240265147919</v>
      </c>
      <c r="P89" s="10">
        <f t="shared" si="6"/>
        <v>18.933054362475172</v>
      </c>
    </row>
    <row r="90" spans="1:18" x14ac:dyDescent="0.2">
      <c r="L90" s="10">
        <v>930</v>
      </c>
      <c r="M90" s="10">
        <f>($M$47*SQRT($L$47/L90))</f>
        <v>21.197840476336616</v>
      </c>
      <c r="N90" s="10">
        <f t="shared" si="4"/>
        <v>20.919030431873768</v>
      </c>
      <c r="O90" s="10">
        <f t="shared" si="5"/>
        <v>17.237809717851064</v>
      </c>
      <c r="P90" s="10">
        <f t="shared" si="6"/>
        <v>18.830988635843688</v>
      </c>
    </row>
    <row r="91" spans="1:18" x14ac:dyDescent="0.2">
      <c r="L91" s="10">
        <v>940</v>
      </c>
      <c r="M91" s="10">
        <f>($M$47*SQRT($L$47/L91))</f>
        <v>21.084784521020659</v>
      </c>
      <c r="N91" s="10">
        <f t="shared" si="4"/>
        <v>20.807461474064162</v>
      </c>
      <c r="O91" s="10">
        <f t="shared" si="5"/>
        <v>17.145874077171918</v>
      </c>
      <c r="P91" s="10">
        <f t="shared" si="6"/>
        <v>18.73055598035004</v>
      </c>
    </row>
    <row r="92" spans="1:18" x14ac:dyDescent="0.2">
      <c r="L92" s="10">
        <v>950</v>
      </c>
      <c r="M92" s="10">
        <f>($M$47*SQRT($L$47/L92))</f>
        <v>20.973518390680436</v>
      </c>
      <c r="N92" s="10">
        <f t="shared" si="4"/>
        <v>20.69765880009734</v>
      </c>
      <c r="O92" s="10">
        <f t="shared" si="5"/>
        <v>17.055393899014739</v>
      </c>
      <c r="P92" s="10">
        <f t="shared" si="6"/>
        <v>18.631713306336618</v>
      </c>
    </row>
    <row r="93" spans="1:18" x14ac:dyDescent="0.2">
      <c r="L93" s="10">
        <v>960</v>
      </c>
      <c r="M93" s="10">
        <f>($M$47*SQRT($L$47/L93))</f>
        <v>20.863995352840103</v>
      </c>
      <c r="N93" s="10">
        <f t="shared" si="4"/>
        <v>20.589576292158345</v>
      </c>
      <c r="O93" s="10">
        <f t="shared" si="5"/>
        <v>16.966331181134578</v>
      </c>
      <c r="P93" s="10">
        <f t="shared" si="6"/>
        <v>18.534419099257519</v>
      </c>
    </row>
    <row r="94" spans="1:1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6" spans="1:18" ht="18.75" x14ac:dyDescent="0.2">
      <c r="A96" s="1" t="s">
        <v>7</v>
      </c>
    </row>
    <row r="97" spans="1:18" ht="15.75" x14ac:dyDescent="0.2">
      <c r="A97" s="3"/>
    </row>
    <row r="98" spans="1:18" x14ac:dyDescent="0.2">
      <c r="A98" s="9" t="s">
        <v>8</v>
      </c>
      <c r="B98" s="9"/>
      <c r="C98" s="9"/>
      <c r="D98" s="9"/>
      <c r="E98" s="9"/>
      <c r="F98" s="9"/>
      <c r="G98" s="9"/>
      <c r="H98" s="9"/>
      <c r="I98" s="4"/>
    </row>
    <row r="99" spans="1:18" x14ac:dyDescent="0.2">
      <c r="A99" s="9" t="s">
        <v>9</v>
      </c>
      <c r="B99" s="9"/>
      <c r="C99" s="9"/>
      <c r="D99" s="9"/>
      <c r="E99" s="9"/>
      <c r="F99" s="9"/>
      <c r="G99" s="9"/>
      <c r="H99" s="9"/>
      <c r="I99" s="4"/>
    </row>
    <row r="100" spans="1:18" x14ac:dyDescent="0.2">
      <c r="A100" s="9" t="s">
        <v>10</v>
      </c>
      <c r="B100" s="9"/>
      <c r="C100" s="9"/>
      <c r="D100" s="9"/>
      <c r="E100" s="9"/>
      <c r="F100" s="9"/>
      <c r="G100" s="9"/>
      <c r="H100" s="9"/>
      <c r="I100" s="4"/>
    </row>
    <row r="101" spans="1:18" x14ac:dyDescent="0.2">
      <c r="A101" s="9" t="s">
        <v>11</v>
      </c>
      <c r="B101" s="9"/>
      <c r="C101" s="9"/>
      <c r="D101" s="9"/>
      <c r="E101" s="9"/>
      <c r="F101" s="9"/>
      <c r="G101" s="9"/>
    </row>
    <row r="103" spans="1:18" x14ac:dyDescent="0.2">
      <c r="B103" s="6" t="s">
        <v>12</v>
      </c>
      <c r="C103" s="6" t="s">
        <v>13</v>
      </c>
      <c r="D103" s="6" t="s">
        <v>14</v>
      </c>
      <c r="E103" s="6" t="s">
        <v>15</v>
      </c>
      <c r="F103" s="6" t="s">
        <v>16</v>
      </c>
    </row>
    <row r="104" spans="1:18" x14ac:dyDescent="0.2">
      <c r="B104" s="6"/>
      <c r="C104" s="6" t="s">
        <v>17</v>
      </c>
      <c r="D104" s="6" t="s">
        <v>18</v>
      </c>
      <c r="E104" s="6" t="s">
        <v>19</v>
      </c>
      <c r="F104" s="6" t="s">
        <v>20</v>
      </c>
      <c r="H104" s="37" t="s">
        <v>24</v>
      </c>
      <c r="I104" s="37"/>
      <c r="J104" s="37"/>
      <c r="K104" s="37"/>
      <c r="L104" s="37"/>
      <c r="M104" s="37"/>
      <c r="N104" s="37"/>
      <c r="O104" s="37"/>
      <c r="P104" s="37"/>
      <c r="Q104" s="37"/>
      <c r="R104" s="37"/>
    </row>
    <row r="105" spans="1:18" x14ac:dyDescent="0.2">
      <c r="B105" s="6"/>
      <c r="C105" s="6" t="s">
        <v>21</v>
      </c>
      <c r="D105" s="6" t="s">
        <v>22</v>
      </c>
      <c r="E105" s="6" t="s">
        <v>23</v>
      </c>
      <c r="F105" s="6" t="s">
        <v>23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</row>
    <row r="106" spans="1:18" x14ac:dyDescent="0.2">
      <c r="B106" s="7">
        <v>1004</v>
      </c>
      <c r="C106" s="8">
        <v>631.25</v>
      </c>
      <c r="D106" s="7">
        <v>8.24</v>
      </c>
      <c r="E106" s="8">
        <v>5.91</v>
      </c>
      <c r="F106" s="8">
        <v>12.89</v>
      </c>
    </row>
    <row r="107" spans="1:18" x14ac:dyDescent="0.2">
      <c r="B107" s="7">
        <v>1006</v>
      </c>
      <c r="C107" s="8">
        <v>1025</v>
      </c>
      <c r="D107" s="7">
        <v>10.32</v>
      </c>
      <c r="E107" s="8">
        <v>9.59</v>
      </c>
      <c r="F107" s="8">
        <v>11.32</v>
      </c>
      <c r="H107" s="38" t="s">
        <v>29</v>
      </c>
      <c r="I107" s="38"/>
      <c r="J107">
        <f>AVERAGE(D106:D139)</f>
        <v>1.9788235294117644</v>
      </c>
    </row>
    <row r="108" spans="1:18" x14ac:dyDescent="0.2">
      <c r="B108" s="7">
        <v>1007</v>
      </c>
      <c r="C108" s="8">
        <v>1006.25</v>
      </c>
      <c r="D108" s="7">
        <v>9.4700000000000006</v>
      </c>
      <c r="E108" s="8">
        <v>10.49</v>
      </c>
      <c r="F108" s="8">
        <v>10.95</v>
      </c>
      <c r="H108" s="38" t="s">
        <v>30</v>
      </c>
      <c r="I108" s="38"/>
      <c r="J108">
        <f>_xlfn.VAR.S(D106:D139)</f>
        <v>9.2358894830659555</v>
      </c>
    </row>
    <row r="109" spans="1:18" x14ac:dyDescent="0.2">
      <c r="B109" s="7">
        <v>1018</v>
      </c>
      <c r="C109" s="8">
        <v>550</v>
      </c>
      <c r="D109" s="7">
        <v>9.6199999999999992</v>
      </c>
      <c r="E109" s="8">
        <v>6.34</v>
      </c>
      <c r="F109" s="8">
        <v>14.92</v>
      </c>
      <c r="H109" s="38" t="s">
        <v>31</v>
      </c>
      <c r="I109" s="38"/>
      <c r="J109">
        <v>34</v>
      </c>
      <c r="K109" t="s">
        <v>32</v>
      </c>
    </row>
    <row r="110" spans="1:18" x14ac:dyDescent="0.2">
      <c r="B110" s="7">
        <v>2003</v>
      </c>
      <c r="C110" s="8">
        <v>356.25</v>
      </c>
      <c r="D110" s="7">
        <v>1.96</v>
      </c>
      <c r="E110" s="8">
        <v>7.29</v>
      </c>
      <c r="F110" s="8">
        <v>8.3800000000000008</v>
      </c>
    </row>
    <row r="111" spans="1:18" x14ac:dyDescent="0.2">
      <c r="B111" s="7">
        <v>2007</v>
      </c>
      <c r="C111" s="8">
        <v>606.25</v>
      </c>
      <c r="D111" s="7">
        <v>5.39</v>
      </c>
      <c r="E111" s="8">
        <v>9.41</v>
      </c>
      <c r="F111" s="8">
        <v>10.64</v>
      </c>
      <c r="H111" s="38" t="s">
        <v>33</v>
      </c>
      <c r="I111" s="38"/>
      <c r="J111">
        <f>J108/34</f>
        <v>0.2716438083254693</v>
      </c>
    </row>
    <row r="112" spans="1:18" x14ac:dyDescent="0.2">
      <c r="B112" s="7">
        <v>2012</v>
      </c>
      <c r="C112" s="8">
        <v>225</v>
      </c>
      <c r="D112" s="7">
        <v>0.79</v>
      </c>
      <c r="E112" s="8">
        <v>6.31</v>
      </c>
      <c r="F112" s="8">
        <v>6.67</v>
      </c>
      <c r="H112" s="38" t="s">
        <v>34</v>
      </c>
      <c r="I112" s="38"/>
      <c r="J112">
        <f>SQRT(J111)</f>
        <v>0.52119459736788265</v>
      </c>
    </row>
    <row r="113" spans="2:18" x14ac:dyDescent="0.2">
      <c r="B113" s="7">
        <v>2013</v>
      </c>
      <c r="C113" s="8">
        <v>168.75</v>
      </c>
      <c r="D113" s="7">
        <v>0.55000000000000004</v>
      </c>
      <c r="E113" s="8">
        <v>6.27</v>
      </c>
      <c r="F113" s="8">
        <v>6.42</v>
      </c>
    </row>
    <row r="114" spans="2:18" x14ac:dyDescent="0.2">
      <c r="B114" s="7">
        <v>2017</v>
      </c>
      <c r="C114" s="8">
        <v>343.75</v>
      </c>
      <c r="D114" s="7">
        <v>5.34</v>
      </c>
      <c r="E114" s="8">
        <v>13.62</v>
      </c>
      <c r="F114" s="8">
        <v>14.07</v>
      </c>
      <c r="H114" s="38" t="s">
        <v>36</v>
      </c>
      <c r="I114" s="38"/>
      <c r="J114">
        <v>2.46</v>
      </c>
    </row>
    <row r="115" spans="2:18" ht="13.5" thickBot="1" x14ac:dyDescent="0.25">
      <c r="B115" s="7">
        <v>3009</v>
      </c>
      <c r="C115" s="8">
        <v>281.25</v>
      </c>
      <c r="D115" s="7">
        <v>1.48</v>
      </c>
      <c r="E115" s="8">
        <v>7.94</v>
      </c>
      <c r="F115" s="8">
        <v>8.19</v>
      </c>
    </row>
    <row r="116" spans="2:18" ht="13.5" thickBot="1" x14ac:dyDescent="0.25">
      <c r="B116" s="7">
        <v>4009</v>
      </c>
      <c r="C116" s="8">
        <v>56.25</v>
      </c>
      <c r="D116" s="7">
        <v>0.13</v>
      </c>
      <c r="E116" s="8">
        <v>5.47</v>
      </c>
      <c r="F116" s="8">
        <v>5.4</v>
      </c>
      <c r="H116" s="40" t="s">
        <v>35</v>
      </c>
      <c r="I116" s="41"/>
      <c r="J116" s="42">
        <f>J114*J112</f>
        <v>1.2821387095249912</v>
      </c>
    </row>
    <row r="117" spans="2:18" x14ac:dyDescent="0.2">
      <c r="B117" s="7">
        <v>4010</v>
      </c>
      <c r="C117" s="8">
        <v>143.75</v>
      </c>
      <c r="D117" s="7">
        <v>0.96</v>
      </c>
      <c r="E117" s="8">
        <v>3.93</v>
      </c>
      <c r="F117" s="8">
        <v>9.2200000000000006</v>
      </c>
    </row>
    <row r="118" spans="2:18" x14ac:dyDescent="0.2">
      <c r="B118" s="7">
        <v>4011</v>
      </c>
      <c r="C118" s="8">
        <v>112.5</v>
      </c>
      <c r="D118" s="7">
        <v>0.35</v>
      </c>
      <c r="E118" s="8">
        <v>6.57</v>
      </c>
      <c r="F118" s="8">
        <v>6.26</v>
      </c>
    </row>
    <row r="119" spans="2:18" x14ac:dyDescent="0.2">
      <c r="B119" s="7">
        <v>4014</v>
      </c>
      <c r="C119" s="8">
        <v>18.75</v>
      </c>
      <c r="D119" s="7">
        <v>0.04</v>
      </c>
      <c r="E119" s="8">
        <v>5.33</v>
      </c>
      <c r="F119" s="8">
        <v>5.36</v>
      </c>
    </row>
    <row r="120" spans="2:18" x14ac:dyDescent="0.2">
      <c r="B120" s="7">
        <v>4016</v>
      </c>
      <c r="C120" s="8">
        <v>31.25</v>
      </c>
      <c r="D120" s="7">
        <v>0.08</v>
      </c>
      <c r="E120" s="8">
        <v>5.62</v>
      </c>
      <c r="F120" s="8">
        <v>5.69</v>
      </c>
    </row>
    <row r="121" spans="2:18" x14ac:dyDescent="0.2">
      <c r="B121" s="7">
        <v>1002</v>
      </c>
      <c r="C121" s="8">
        <v>181.25</v>
      </c>
      <c r="D121" s="7">
        <v>0.74</v>
      </c>
      <c r="E121" s="8">
        <v>6.8</v>
      </c>
      <c r="F121" s="8">
        <v>7.19</v>
      </c>
    </row>
    <row r="122" spans="2:18" x14ac:dyDescent="0.2">
      <c r="B122" s="7">
        <v>1003</v>
      </c>
      <c r="C122" s="8">
        <v>87.5</v>
      </c>
      <c r="D122" s="7">
        <v>0.34</v>
      </c>
      <c r="E122" s="8">
        <v>7.55</v>
      </c>
      <c r="F122" s="8">
        <v>7.03</v>
      </c>
    </row>
    <row r="123" spans="2:18" x14ac:dyDescent="0.2">
      <c r="B123" s="7">
        <v>1028</v>
      </c>
      <c r="C123" s="8">
        <v>137.5</v>
      </c>
      <c r="D123" s="7">
        <v>0.76</v>
      </c>
      <c r="E123" s="8">
        <v>8.02</v>
      </c>
      <c r="F123" s="8">
        <v>8.41</v>
      </c>
    </row>
    <row r="124" spans="2:18" x14ac:dyDescent="0.2">
      <c r="B124" s="7">
        <v>1031</v>
      </c>
      <c r="C124" s="8">
        <v>125</v>
      </c>
      <c r="D124" s="7">
        <v>1.31</v>
      </c>
      <c r="E124" s="8">
        <v>2.95</v>
      </c>
      <c r="F124" s="8">
        <v>11.57</v>
      </c>
      <c r="H124" s="37" t="s">
        <v>25</v>
      </c>
      <c r="I124" s="37"/>
      <c r="J124" s="37"/>
      <c r="K124" s="37"/>
      <c r="L124" s="37"/>
      <c r="M124" s="37"/>
      <c r="N124" s="37"/>
      <c r="O124" s="37"/>
      <c r="P124" s="37"/>
      <c r="Q124" s="37"/>
      <c r="R124" s="37"/>
    </row>
    <row r="125" spans="2:18" x14ac:dyDescent="0.2">
      <c r="B125" s="7">
        <v>2020</v>
      </c>
      <c r="C125" s="8">
        <v>387.5</v>
      </c>
      <c r="D125" s="7">
        <v>2.72</v>
      </c>
      <c r="E125" s="8">
        <v>9.4</v>
      </c>
      <c r="F125" s="8">
        <v>9.4600000000000009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</row>
    <row r="126" spans="2:18" x14ac:dyDescent="0.2">
      <c r="B126" s="7">
        <v>4002</v>
      </c>
      <c r="C126" s="8">
        <v>200</v>
      </c>
      <c r="D126" s="7">
        <v>0.66</v>
      </c>
      <c r="E126" s="8">
        <v>6.21</v>
      </c>
      <c r="F126" s="8">
        <v>6.49</v>
      </c>
    </row>
    <row r="127" spans="2:18" x14ac:dyDescent="0.2">
      <c r="B127" s="7">
        <v>1025</v>
      </c>
      <c r="C127" s="8">
        <v>112.5</v>
      </c>
      <c r="D127" s="7">
        <v>0.87</v>
      </c>
      <c r="E127" s="8">
        <v>4.3</v>
      </c>
      <c r="F127" s="8">
        <v>9.91</v>
      </c>
    </row>
    <row r="128" spans="2:18" x14ac:dyDescent="0.2">
      <c r="B128" s="7">
        <v>1026</v>
      </c>
      <c r="C128" s="8">
        <v>200</v>
      </c>
      <c r="D128" s="7">
        <v>1.18</v>
      </c>
      <c r="E128" s="8">
        <v>5.72</v>
      </c>
      <c r="F128" s="8">
        <v>8.67</v>
      </c>
    </row>
    <row r="129" spans="1:12" x14ac:dyDescent="0.2">
      <c r="B129" s="7">
        <v>2037</v>
      </c>
      <c r="C129" s="8">
        <v>100</v>
      </c>
      <c r="D129" s="7">
        <v>0.49</v>
      </c>
      <c r="E129" s="8">
        <v>7.27</v>
      </c>
      <c r="F129" s="8">
        <v>7.89</v>
      </c>
    </row>
    <row r="130" spans="1:12" x14ac:dyDescent="0.2">
      <c r="B130" s="7">
        <v>3004</v>
      </c>
      <c r="C130" s="8">
        <v>131.25</v>
      </c>
      <c r="D130" s="7">
        <v>0.52</v>
      </c>
      <c r="E130" s="8">
        <v>6.56</v>
      </c>
      <c r="F130" s="8">
        <v>7.1</v>
      </c>
    </row>
    <row r="131" spans="1:12" x14ac:dyDescent="0.2">
      <c r="B131" s="7">
        <v>3039</v>
      </c>
      <c r="C131" s="8">
        <v>6.25</v>
      </c>
      <c r="D131" s="7">
        <v>0.02</v>
      </c>
      <c r="E131" s="8">
        <v>5.7</v>
      </c>
      <c r="F131" s="8">
        <v>5.7</v>
      </c>
    </row>
    <row r="132" spans="1:12" x14ac:dyDescent="0.2">
      <c r="B132" s="7">
        <v>3063</v>
      </c>
      <c r="C132" s="8">
        <v>68.75</v>
      </c>
      <c r="D132" s="7">
        <v>0.24</v>
      </c>
      <c r="E132" s="8">
        <v>6.25</v>
      </c>
      <c r="F132" s="8">
        <v>6.64</v>
      </c>
    </row>
    <row r="133" spans="1:12" x14ac:dyDescent="0.2">
      <c r="B133" s="7">
        <v>4017</v>
      </c>
      <c r="C133" s="8">
        <v>37.5</v>
      </c>
      <c r="D133" s="7">
        <v>0.1</v>
      </c>
      <c r="E133" s="8">
        <v>5.61</v>
      </c>
      <c r="F133" s="8">
        <v>5.7</v>
      </c>
    </row>
    <row r="134" spans="1:12" x14ac:dyDescent="0.2">
      <c r="B134" s="7">
        <v>4018</v>
      </c>
      <c r="C134" s="8">
        <v>18.75</v>
      </c>
      <c r="D134" s="7">
        <v>0.04</v>
      </c>
      <c r="E134" s="8">
        <v>5.36</v>
      </c>
      <c r="F134" s="8">
        <v>5.37</v>
      </c>
    </row>
    <row r="135" spans="1:12" x14ac:dyDescent="0.2">
      <c r="B135" s="7">
        <v>1029</v>
      </c>
      <c r="C135" s="8">
        <v>125</v>
      </c>
      <c r="D135" s="7">
        <v>1.05</v>
      </c>
      <c r="E135" s="8">
        <v>3.43</v>
      </c>
      <c r="F135" s="8">
        <v>10.37</v>
      </c>
    </row>
    <row r="136" spans="1:12" x14ac:dyDescent="0.2">
      <c r="B136" s="7">
        <v>2026</v>
      </c>
      <c r="C136" s="8">
        <v>93.75</v>
      </c>
      <c r="D136" s="7">
        <v>0.28999999999999998</v>
      </c>
      <c r="E136" s="8">
        <v>6.14</v>
      </c>
      <c r="F136" s="8">
        <v>6.28</v>
      </c>
    </row>
    <row r="137" spans="1:12" x14ac:dyDescent="0.2">
      <c r="B137" s="7">
        <v>2029</v>
      </c>
      <c r="C137" s="8">
        <v>37.5</v>
      </c>
      <c r="D137" s="7">
        <v>0.11</v>
      </c>
      <c r="E137" s="8">
        <v>5.99</v>
      </c>
      <c r="F137" s="8">
        <v>6.05</v>
      </c>
    </row>
    <row r="138" spans="1:12" x14ac:dyDescent="0.2">
      <c r="B138" s="7">
        <v>2035</v>
      </c>
      <c r="C138" s="8">
        <v>50</v>
      </c>
      <c r="D138" s="7">
        <v>0.14000000000000001</v>
      </c>
      <c r="E138" s="8">
        <v>5.86</v>
      </c>
      <c r="F138" s="8">
        <v>5.91</v>
      </c>
    </row>
    <row r="139" spans="1:12" x14ac:dyDescent="0.2">
      <c r="B139" s="7">
        <v>3042</v>
      </c>
      <c r="C139" s="8">
        <v>218.75</v>
      </c>
      <c r="D139" s="7">
        <v>0.98</v>
      </c>
      <c r="E139" s="8">
        <v>7.25</v>
      </c>
      <c r="F139" s="8">
        <v>7.54</v>
      </c>
    </row>
    <row r="141" spans="1:12" ht="12.75" customHeight="1" x14ac:dyDescent="0.2">
      <c r="A141" s="36" t="s">
        <v>24</v>
      </c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</row>
    <row r="142" spans="1:12" ht="12.75" customHeight="1" x14ac:dyDescent="0.2">
      <c r="A142" s="36" t="s">
        <v>25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</row>
  </sheetData>
  <mergeCells count="21">
    <mergeCell ref="A39:J41"/>
    <mergeCell ref="H104:R105"/>
    <mergeCell ref="H124:R125"/>
    <mergeCell ref="H107:I107"/>
    <mergeCell ref="H108:I108"/>
    <mergeCell ref="H109:I109"/>
    <mergeCell ref="H111:I111"/>
    <mergeCell ref="H112:I112"/>
    <mergeCell ref="H114:I114"/>
    <mergeCell ref="H116:I116"/>
    <mergeCell ref="A101:G101"/>
    <mergeCell ref="A3:H3"/>
    <mergeCell ref="A4:H4"/>
    <mergeCell ref="A98:H98"/>
    <mergeCell ref="A99:H99"/>
    <mergeCell ref="A100:H100"/>
    <mergeCell ref="A28:J29"/>
    <mergeCell ref="A20:J20"/>
    <mergeCell ref="A37:J37"/>
    <mergeCell ref="A34:J35"/>
    <mergeCell ref="C31:I32"/>
  </mergeCells>
  <pageMargins left="0.78749999999999998" right="0.18263888888888899" top="1.3305555555555599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Roman,Regular"&amp;16LCF0510 inventario Florestal - 2021
Aula 08 - Exercicios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 Portugal</dc:creator>
  <dc:description/>
  <cp:lastModifiedBy>eli portugal</cp:lastModifiedBy>
  <cp:revision>13</cp:revision>
  <dcterms:created xsi:type="dcterms:W3CDTF">2021-10-07T15:22:39Z</dcterms:created>
  <dcterms:modified xsi:type="dcterms:W3CDTF">2021-11-18T01:28:10Z</dcterms:modified>
  <dc:language>pt-BR</dc:language>
</cp:coreProperties>
</file>