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a Fase" sheetId="1" state="visible" r:id="rId2"/>
    <sheet name="2a Fase" sheetId="2" state="visible" r:id="rId3"/>
    <sheet name="Amost Dupla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<sst xmlns="http://schemas.openxmlformats.org/spreadsheetml/2006/main" count="107" uniqueCount="92">
  <si>
    <t xml:space="preserve">ponto</t>
  </si>
  <si>
    <t xml:space="preserve">area.basal</t>
  </si>
  <si>
    <t xml:space="preserve">(x_1j – mu_hat_x1)^2</t>
  </si>
  <si>
    <t xml:space="preserve">01-2</t>
  </si>
  <si>
    <t xml:space="preserve">01-4</t>
  </si>
  <si>
    <t xml:space="preserve">01-6</t>
  </si>
  <si>
    <t xml:space="preserve">02-1</t>
  </si>
  <si>
    <t xml:space="preserve">02-3</t>
  </si>
  <si>
    <t xml:space="preserve">02-5</t>
  </si>
  <si>
    <t xml:space="preserve">02-7</t>
  </si>
  <si>
    <t xml:space="preserve">03-1</t>
  </si>
  <si>
    <t xml:space="preserve">03-3</t>
  </si>
  <si>
    <t xml:space="preserve">03-5</t>
  </si>
  <si>
    <t xml:space="preserve">03-7</t>
  </si>
  <si>
    <t xml:space="preserve">04-1</t>
  </si>
  <si>
    <t xml:space="preserve">04-3</t>
  </si>
  <si>
    <t xml:space="preserve">04-5</t>
  </si>
  <si>
    <t xml:space="preserve">04-7</t>
  </si>
  <si>
    <t xml:space="preserve">05-2</t>
  </si>
  <si>
    <t xml:space="preserve">05-4</t>
  </si>
  <si>
    <t xml:space="preserve">05-6</t>
  </si>
  <si>
    <t xml:space="preserve">05-8</t>
  </si>
  <si>
    <t xml:space="preserve">08-1</t>
  </si>
  <si>
    <t xml:space="preserve">08-3</t>
  </si>
  <si>
    <t xml:space="preserve">09-2</t>
  </si>
  <si>
    <t xml:space="preserve">09-4</t>
  </si>
  <si>
    <t xml:space="preserve">10-2</t>
  </si>
  <si>
    <t xml:space="preserve">10-4</t>
  </si>
  <si>
    <t xml:space="preserve">10-6</t>
  </si>
  <si>
    <t xml:space="preserve">11-1</t>
  </si>
  <si>
    <t xml:space="preserve">11-3</t>
  </si>
  <si>
    <t xml:space="preserve">11-5</t>
  </si>
  <si>
    <t xml:space="preserve">12-1</t>
  </si>
  <si>
    <t xml:space="preserve">12-3</t>
  </si>
  <si>
    <t xml:space="preserve">12-5</t>
  </si>
  <si>
    <t xml:space="preserve">13-1</t>
  </si>
  <si>
    <t xml:space="preserve">14-1</t>
  </si>
  <si>
    <t xml:space="preserve">14-4</t>
  </si>
  <si>
    <t xml:space="preserve">15-1</t>
  </si>
  <si>
    <t xml:space="preserve">15-3</t>
  </si>
  <si>
    <t xml:space="preserve">16-1</t>
  </si>
  <si>
    <t xml:space="preserve">16-3</t>
  </si>
  <si>
    <t xml:space="preserve">17-2</t>
  </si>
  <si>
    <t xml:space="preserve">18-2</t>
  </si>
  <si>
    <t xml:space="preserve">32-1</t>
  </si>
  <si>
    <t xml:space="preserve">33-1</t>
  </si>
  <si>
    <t xml:space="preserve">33-3</t>
  </si>
  <si>
    <t xml:space="preserve">34-2</t>
  </si>
  <si>
    <t xml:space="preserve">n.arvores</t>
  </si>
  <si>
    <t xml:space="preserve">volume</t>
  </si>
  <si>
    <t xml:space="preserve">mdap</t>
  </si>
  <si>
    <t xml:space="preserve">mh </t>
  </si>
  <si>
    <t xml:space="preserve">(y_i – mu_hat_y)^2</t>
  </si>
  <si>
    <t xml:space="preserve">(x_2i – mu_hat_x2) (y_i – mu_hat_y)</t>
  </si>
  <si>
    <t xml:space="preserve">Amostragem Dupla em Inventário com Pontos de Bitterlich</t>
  </si>
  <si>
    <t xml:space="preserve">Correção para População Finita é Nula </t>
  </si>
  <si>
    <t xml:space="preserve">N = infinito</t>
  </si>
  <si>
    <r>
      <rPr>
        <b val="true"/>
        <sz val="10"/>
        <rFont val="Arial"/>
        <family val="2"/>
      </rPr>
      <t xml:space="preserve">1</t>
    </r>
    <r>
      <rPr>
        <b val="true"/>
        <vertAlign val="superscript"/>
        <sz val="10"/>
        <rFont val="Arial"/>
        <family val="2"/>
      </rPr>
      <t xml:space="preserve">a</t>
    </r>
    <r>
      <rPr>
        <b val="true"/>
        <sz val="10"/>
        <rFont val="Arial"/>
        <family val="2"/>
      </rPr>
      <t xml:space="preserve">. Fase: Variável Auxiliar: X =  área basal</t>
    </r>
  </si>
  <si>
    <t xml:space="preserve">Tamanho da amostra</t>
  </si>
  <si>
    <t xml:space="preserve">n_1 =</t>
  </si>
  <si>
    <t xml:space="preserve">Média amostral</t>
  </si>
  <si>
    <t xml:space="preserve">mu_hat_x1 =</t>
  </si>
  <si>
    <t xml:space="preserve">m2/ha</t>
  </si>
  <si>
    <t xml:space="preserve">Variância populacional</t>
  </si>
  <si>
    <t xml:space="preserve">s2_x1 =</t>
  </si>
  <si>
    <t xml:space="preserve">(m2/ha)^2</t>
  </si>
  <si>
    <t xml:space="preserve">2a. Fase: Variável de Interesse: Y = volume</t>
  </si>
  <si>
    <t xml:space="preserve">n_2 =</t>
  </si>
  <si>
    <t xml:space="preserve">Médias amostrais</t>
  </si>
  <si>
    <t xml:space="preserve">mu_hat_x2 =</t>
  </si>
  <si>
    <t xml:space="preserve">mu_hat_y =</t>
  </si>
  <si>
    <t xml:space="preserve">m3/ha</t>
  </si>
  <si>
    <t xml:space="preserve">Variâncias populacionais</t>
  </si>
  <si>
    <t xml:space="preserve">s2_y =</t>
  </si>
  <si>
    <t xml:space="preserve">(m3/ha)</t>
  </si>
  <si>
    <t xml:space="preserve">s2_xy =</t>
  </si>
  <si>
    <t xml:space="preserve">(m2/ha)*(m3/ha)</t>
  </si>
  <si>
    <t xml:space="preserve">Estimadores</t>
  </si>
  <si>
    <t xml:space="preserve">Estimador de Razão</t>
  </si>
  <si>
    <t xml:space="preserve">R =</t>
  </si>
  <si>
    <t xml:space="preserve">m3/ha / m2/ha</t>
  </si>
  <si>
    <t xml:space="preserve">Média da Var. De Intresse</t>
  </si>
  <si>
    <t xml:space="preserve">mu_DR =</t>
  </si>
  <si>
    <t xml:space="preserve">Variância da estimativa</t>
  </si>
  <si>
    <t xml:space="preserve">Var( mu_DR ) =</t>
  </si>
  <si>
    <t xml:space="preserve">(m3/ha)^2</t>
  </si>
  <si>
    <t xml:space="preserve">Erro Amostral Aproximado</t>
  </si>
  <si>
    <t xml:space="preserve">Estatística t</t>
  </si>
  <si>
    <t xml:space="preserve">t = </t>
  </si>
  <si>
    <t xml:space="preserve">Erro Amostral</t>
  </si>
  <si>
    <t xml:space="preserve">Erro Amostral %</t>
  </si>
  <si>
    <t xml:space="preserve">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</si>
</sst>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"/>
    <numFmt numFmtId="166" formatCode="0.0000"/>
    <numFmt numFmtId="167" formatCode="#,##0.00"/>
    <numFmt numFmtId="168" formatCode="#,##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43" zoomScaleNormal="143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9.91"/>
    <col collapsed="false" customWidth="true" hidden="false" outlineLevel="0" max="3" min="3" style="1" width="19.5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0" t="s">
        <v>3</v>
      </c>
      <c r="B2" s="0" t="n">
        <v>28</v>
      </c>
      <c r="C2" s="1" t="n">
        <f aca="false">(B2-'Amost Dupla'!$C$7)^2</f>
        <v>8.09086419753087</v>
      </c>
    </row>
    <row r="3" customFormat="false" ht="12.8" hidden="false" customHeight="false" outlineLevel="0" collapsed="false">
      <c r="A3" s="0" t="s">
        <v>4</v>
      </c>
      <c r="B3" s="0" t="n">
        <v>56</v>
      </c>
      <c r="C3" s="1" t="n">
        <f aca="false">(B3-'Amost Dupla'!$C$7)^2</f>
        <v>632.801975308642</v>
      </c>
    </row>
    <row r="4" customFormat="false" ht="12.8" hidden="false" customHeight="false" outlineLevel="0" collapsed="false">
      <c r="A4" s="0" t="s">
        <v>5</v>
      </c>
      <c r="B4" s="0" t="n">
        <v>48</v>
      </c>
      <c r="C4" s="1" t="n">
        <f aca="false">(B4-'Amost Dupla'!$C$7)^2</f>
        <v>294.313086419753</v>
      </c>
    </row>
    <row r="5" customFormat="false" ht="12.8" hidden="false" customHeight="false" outlineLevel="0" collapsed="false">
      <c r="A5" s="0" t="s">
        <v>6</v>
      </c>
      <c r="B5" s="0" t="n">
        <v>32</v>
      </c>
      <c r="C5" s="1" t="n">
        <f aca="false">(B5-'Amost Dupla'!$C$7)^2</f>
        <v>1.33530864197531</v>
      </c>
    </row>
    <row r="6" customFormat="false" ht="12.8" hidden="false" customHeight="false" outlineLevel="0" collapsed="false">
      <c r="A6" s="0" t="s">
        <v>7</v>
      </c>
      <c r="B6" s="0" t="n">
        <v>24</v>
      </c>
      <c r="C6" s="1" t="n">
        <f aca="false">(B6-'Amost Dupla'!$C$7)^2</f>
        <v>46.8464197530864</v>
      </c>
    </row>
    <row r="7" customFormat="false" ht="12.8" hidden="false" customHeight="false" outlineLevel="0" collapsed="false">
      <c r="A7" s="0" t="s">
        <v>8</v>
      </c>
      <c r="B7" s="0" t="n">
        <v>26</v>
      </c>
      <c r="C7" s="1" t="n">
        <f aca="false">(B7-'Amost Dupla'!$C$7)^2</f>
        <v>23.4686419753086</v>
      </c>
    </row>
    <row r="8" customFormat="false" ht="12.8" hidden="false" customHeight="false" outlineLevel="0" collapsed="false">
      <c r="A8" s="0" t="s">
        <v>9</v>
      </c>
      <c r="B8" s="0" t="n">
        <v>26</v>
      </c>
      <c r="C8" s="1" t="n">
        <f aca="false">(B8-'Amost Dupla'!$C$7)^2</f>
        <v>23.4686419753086</v>
      </c>
    </row>
    <row r="9" customFormat="false" ht="12.8" hidden="false" customHeight="false" outlineLevel="0" collapsed="false">
      <c r="A9" s="0" t="s">
        <v>10</v>
      </c>
      <c r="B9" s="0" t="n">
        <v>48</v>
      </c>
      <c r="C9" s="1" t="n">
        <f aca="false">(B9-'Amost Dupla'!$C$7)^2</f>
        <v>294.313086419753</v>
      </c>
    </row>
    <row r="10" customFormat="false" ht="12.8" hidden="false" customHeight="false" outlineLevel="0" collapsed="false">
      <c r="A10" s="0" t="s">
        <v>11</v>
      </c>
      <c r="B10" s="0" t="n">
        <v>32</v>
      </c>
      <c r="C10" s="1" t="n">
        <f aca="false">(B10-'Amost Dupla'!$C$7)^2</f>
        <v>1.33530864197531</v>
      </c>
    </row>
    <row r="11" customFormat="false" ht="12.8" hidden="false" customHeight="false" outlineLevel="0" collapsed="false">
      <c r="A11" s="0" t="s">
        <v>12</v>
      </c>
      <c r="B11" s="0" t="n">
        <v>44</v>
      </c>
      <c r="C11" s="1" t="n">
        <f aca="false">(B11-'Amost Dupla'!$C$7)^2</f>
        <v>173.068641975309</v>
      </c>
    </row>
    <row r="12" customFormat="false" ht="12.8" hidden="false" customHeight="false" outlineLevel="0" collapsed="false">
      <c r="A12" s="0" t="s">
        <v>13</v>
      </c>
      <c r="B12" s="0" t="n">
        <v>40</v>
      </c>
      <c r="C12" s="1" t="n">
        <f aca="false">(B12-'Amost Dupla'!$C$7)^2</f>
        <v>83.8241975308642</v>
      </c>
    </row>
    <row r="13" customFormat="false" ht="12.8" hidden="false" customHeight="false" outlineLevel="0" collapsed="false">
      <c r="A13" s="0" t="s">
        <v>14</v>
      </c>
      <c r="B13" s="0" t="n">
        <v>32</v>
      </c>
      <c r="C13" s="1" t="n">
        <f aca="false">(B13-'Amost Dupla'!$C$7)^2</f>
        <v>1.33530864197531</v>
      </c>
    </row>
    <row r="14" customFormat="false" ht="12.8" hidden="false" customHeight="false" outlineLevel="0" collapsed="false">
      <c r="A14" s="0" t="s">
        <v>15</v>
      </c>
      <c r="B14" s="0" t="n">
        <v>56</v>
      </c>
      <c r="C14" s="1" t="n">
        <f aca="false">(B14-'Amost Dupla'!$C$7)^2</f>
        <v>632.801975308642</v>
      </c>
    </row>
    <row r="15" customFormat="false" ht="12.8" hidden="false" customHeight="false" outlineLevel="0" collapsed="false">
      <c r="A15" s="0" t="s">
        <v>16</v>
      </c>
      <c r="B15" s="0" t="n">
        <v>28</v>
      </c>
      <c r="C15" s="1" t="n">
        <f aca="false">(B15-'Amost Dupla'!$C$7)^2</f>
        <v>8.09086419753087</v>
      </c>
    </row>
    <row r="16" customFormat="false" ht="12.8" hidden="false" customHeight="false" outlineLevel="0" collapsed="false">
      <c r="A16" s="0" t="s">
        <v>17</v>
      </c>
      <c r="B16" s="0" t="n">
        <v>76</v>
      </c>
      <c r="C16" s="1" t="n">
        <f aca="false">(B16-'Amost Dupla'!$C$7)^2</f>
        <v>2039.02419753086</v>
      </c>
    </row>
    <row r="17" customFormat="false" ht="12.8" hidden="false" customHeight="false" outlineLevel="0" collapsed="false">
      <c r="A17" s="0" t="s">
        <v>18</v>
      </c>
      <c r="B17" s="0" t="n">
        <v>22</v>
      </c>
      <c r="C17" s="1" t="n">
        <f aca="false">(B17-'Amost Dupla'!$C$7)^2</f>
        <v>78.2241975308642</v>
      </c>
    </row>
    <row r="18" customFormat="false" ht="12.8" hidden="false" customHeight="false" outlineLevel="0" collapsed="false">
      <c r="A18" s="0" t="s">
        <v>19</v>
      </c>
      <c r="B18" s="0" t="n">
        <v>20</v>
      </c>
      <c r="C18" s="1" t="n">
        <f aca="false">(B18-'Amost Dupla'!$C$7)^2</f>
        <v>117.601975308642</v>
      </c>
    </row>
    <row r="19" customFormat="false" ht="12.8" hidden="false" customHeight="false" outlineLevel="0" collapsed="false">
      <c r="A19" s="0" t="s">
        <v>20</v>
      </c>
      <c r="B19" s="0" t="n">
        <v>14</v>
      </c>
      <c r="C19" s="1" t="n">
        <f aca="false">(B19-'Amost Dupla'!$C$7)^2</f>
        <v>283.735308641975</v>
      </c>
    </row>
    <row r="20" customFormat="false" ht="12.8" hidden="false" customHeight="false" outlineLevel="0" collapsed="false">
      <c r="A20" s="0" t="s">
        <v>21</v>
      </c>
      <c r="B20" s="0" t="n">
        <v>18</v>
      </c>
      <c r="C20" s="1" t="n">
        <f aca="false">(B20-'Amost Dupla'!$C$7)^2</f>
        <v>164.97975308642</v>
      </c>
    </row>
    <row r="21" customFormat="false" ht="12.8" hidden="false" customHeight="false" outlineLevel="0" collapsed="false">
      <c r="A21" s="0" t="s">
        <v>22</v>
      </c>
      <c r="B21" s="0" t="n">
        <v>56</v>
      </c>
      <c r="C21" s="1" t="n">
        <f aca="false">(B21-'Amost Dupla'!$C$7)^2</f>
        <v>632.801975308642</v>
      </c>
    </row>
    <row r="22" customFormat="false" ht="12.8" hidden="false" customHeight="false" outlineLevel="0" collapsed="false">
      <c r="A22" s="0" t="s">
        <v>23</v>
      </c>
      <c r="B22" s="0" t="n">
        <v>28</v>
      </c>
      <c r="C22" s="1" t="n">
        <f aca="false">(B22-'Amost Dupla'!$C$7)^2</f>
        <v>8.09086419753087</v>
      </c>
    </row>
    <row r="23" customFormat="false" ht="12.8" hidden="false" customHeight="false" outlineLevel="0" collapsed="false">
      <c r="A23" s="0" t="s">
        <v>24</v>
      </c>
      <c r="B23" s="0" t="n">
        <v>22</v>
      </c>
      <c r="C23" s="1" t="n">
        <f aca="false">(B23-'Amost Dupla'!$C$7)^2</f>
        <v>78.2241975308642</v>
      </c>
    </row>
    <row r="24" customFormat="false" ht="12.8" hidden="false" customHeight="false" outlineLevel="0" collapsed="false">
      <c r="A24" s="0" t="s">
        <v>25</v>
      </c>
      <c r="B24" s="0" t="n">
        <v>24</v>
      </c>
      <c r="C24" s="1" t="n">
        <f aca="false">(B24-'Amost Dupla'!$C$7)^2</f>
        <v>46.8464197530864</v>
      </c>
    </row>
    <row r="25" customFormat="false" ht="12.8" hidden="false" customHeight="false" outlineLevel="0" collapsed="false">
      <c r="A25" s="0" t="s">
        <v>26</v>
      </c>
      <c r="B25" s="0" t="n">
        <v>28</v>
      </c>
      <c r="C25" s="1" t="n">
        <f aca="false">(B25-'Amost Dupla'!$C$7)^2</f>
        <v>8.09086419753087</v>
      </c>
    </row>
    <row r="26" customFormat="false" ht="12.8" hidden="false" customHeight="false" outlineLevel="0" collapsed="false">
      <c r="A26" s="0" t="s">
        <v>27</v>
      </c>
      <c r="B26" s="0" t="n">
        <v>28</v>
      </c>
      <c r="C26" s="1" t="n">
        <f aca="false">(B26-'Amost Dupla'!$C$7)^2</f>
        <v>8.09086419753087</v>
      </c>
    </row>
    <row r="27" customFormat="false" ht="12.8" hidden="false" customHeight="false" outlineLevel="0" collapsed="false">
      <c r="A27" s="0" t="s">
        <v>28</v>
      </c>
      <c r="B27" s="0" t="n">
        <v>32</v>
      </c>
      <c r="C27" s="1" t="n">
        <f aca="false">(B27-'Amost Dupla'!$C$7)^2</f>
        <v>1.33530864197531</v>
      </c>
    </row>
    <row r="28" customFormat="false" ht="12.8" hidden="false" customHeight="false" outlineLevel="0" collapsed="false">
      <c r="A28" s="0" t="s">
        <v>29</v>
      </c>
      <c r="B28" s="0" t="n">
        <v>24</v>
      </c>
      <c r="C28" s="1" t="n">
        <f aca="false">(B28-'Amost Dupla'!$C$7)^2</f>
        <v>46.8464197530864</v>
      </c>
    </row>
    <row r="29" customFormat="false" ht="12.8" hidden="false" customHeight="false" outlineLevel="0" collapsed="false">
      <c r="A29" s="0" t="s">
        <v>30</v>
      </c>
      <c r="B29" s="0" t="n">
        <v>30</v>
      </c>
      <c r="C29" s="1" t="n">
        <f aca="false">(B29-'Amost Dupla'!$C$7)^2</f>
        <v>0.713086419753087</v>
      </c>
    </row>
    <row r="30" customFormat="false" ht="12.8" hidden="false" customHeight="false" outlineLevel="0" collapsed="false">
      <c r="A30" s="0" t="s">
        <v>31</v>
      </c>
      <c r="B30" s="0" t="n">
        <v>26</v>
      </c>
      <c r="C30" s="1" t="n">
        <f aca="false">(B30-'Amost Dupla'!$C$7)^2</f>
        <v>23.4686419753086</v>
      </c>
    </row>
    <row r="31" customFormat="false" ht="12.8" hidden="false" customHeight="false" outlineLevel="0" collapsed="false">
      <c r="A31" s="0" t="s">
        <v>32</v>
      </c>
      <c r="B31" s="0" t="n">
        <v>22</v>
      </c>
      <c r="C31" s="1" t="n">
        <f aca="false">(B31-'Amost Dupla'!$C$7)^2</f>
        <v>78.2241975308642</v>
      </c>
    </row>
    <row r="32" customFormat="false" ht="12.8" hidden="false" customHeight="false" outlineLevel="0" collapsed="false">
      <c r="A32" s="0" t="s">
        <v>33</v>
      </c>
      <c r="B32" s="0" t="n">
        <v>28</v>
      </c>
      <c r="C32" s="1" t="n">
        <f aca="false">(B32-'Amost Dupla'!$C$7)^2</f>
        <v>8.09086419753087</v>
      </c>
    </row>
    <row r="33" customFormat="false" ht="12.8" hidden="false" customHeight="false" outlineLevel="0" collapsed="false">
      <c r="A33" s="0" t="s">
        <v>34</v>
      </c>
      <c r="B33" s="0" t="n">
        <v>30</v>
      </c>
      <c r="C33" s="1" t="n">
        <f aca="false">(B33-'Amost Dupla'!$C$7)^2</f>
        <v>0.713086419753087</v>
      </c>
    </row>
    <row r="34" customFormat="false" ht="12.8" hidden="false" customHeight="false" outlineLevel="0" collapsed="false">
      <c r="A34" s="0" t="s">
        <v>35</v>
      </c>
      <c r="B34" s="0" t="n">
        <v>28</v>
      </c>
      <c r="C34" s="1" t="n">
        <f aca="false">(B34-'Amost Dupla'!$C$7)^2</f>
        <v>8.09086419753087</v>
      </c>
    </row>
    <row r="35" customFormat="false" ht="12.8" hidden="false" customHeight="false" outlineLevel="0" collapsed="false">
      <c r="A35" s="0" t="s">
        <v>36</v>
      </c>
      <c r="B35" s="0" t="n">
        <v>40</v>
      </c>
      <c r="C35" s="1" t="n">
        <f aca="false">(B35-'Amost Dupla'!$C$7)^2</f>
        <v>83.8241975308642</v>
      </c>
    </row>
    <row r="36" customFormat="false" ht="12.8" hidden="false" customHeight="false" outlineLevel="0" collapsed="false">
      <c r="A36" s="0" t="s">
        <v>37</v>
      </c>
      <c r="B36" s="0" t="n">
        <v>20</v>
      </c>
      <c r="C36" s="1" t="n">
        <f aca="false">(B36-'Amost Dupla'!$C$7)^2</f>
        <v>117.601975308642</v>
      </c>
    </row>
    <row r="37" customFormat="false" ht="12.8" hidden="false" customHeight="false" outlineLevel="0" collapsed="false">
      <c r="A37" s="0" t="s">
        <v>38</v>
      </c>
      <c r="B37" s="0" t="n">
        <v>24</v>
      </c>
      <c r="C37" s="1" t="n">
        <f aca="false">(B37-'Amost Dupla'!$C$7)^2</f>
        <v>46.8464197530864</v>
      </c>
    </row>
    <row r="38" customFormat="false" ht="12.8" hidden="false" customHeight="false" outlineLevel="0" collapsed="false">
      <c r="A38" s="0" t="s">
        <v>39</v>
      </c>
      <c r="B38" s="0" t="n">
        <v>26</v>
      </c>
      <c r="C38" s="1" t="n">
        <f aca="false">(B38-'Amost Dupla'!$C$7)^2</f>
        <v>23.4686419753086</v>
      </c>
    </row>
    <row r="39" customFormat="false" ht="12.8" hidden="false" customHeight="false" outlineLevel="0" collapsed="false">
      <c r="A39" s="0" t="s">
        <v>40</v>
      </c>
      <c r="B39" s="0" t="n">
        <v>30</v>
      </c>
      <c r="C39" s="1" t="n">
        <f aca="false">(B39-'Amost Dupla'!$C$7)^2</f>
        <v>0.713086419753087</v>
      </c>
    </row>
    <row r="40" customFormat="false" ht="12.8" hidden="false" customHeight="false" outlineLevel="0" collapsed="false">
      <c r="A40" s="0" t="s">
        <v>41</v>
      </c>
      <c r="B40" s="0" t="n">
        <v>34</v>
      </c>
      <c r="C40" s="1" t="n">
        <f aca="false">(B40-'Amost Dupla'!$C$7)^2</f>
        <v>9.95753086419753</v>
      </c>
    </row>
    <row r="41" customFormat="false" ht="12.8" hidden="false" customHeight="false" outlineLevel="0" collapsed="false">
      <c r="A41" s="0" t="s">
        <v>42</v>
      </c>
      <c r="B41" s="0" t="n">
        <v>24</v>
      </c>
      <c r="C41" s="1" t="n">
        <f aca="false">(B41-'Amost Dupla'!$C$7)^2</f>
        <v>46.8464197530864</v>
      </c>
    </row>
    <row r="42" customFormat="false" ht="12.8" hidden="false" customHeight="false" outlineLevel="0" collapsed="false">
      <c r="A42" s="0" t="s">
        <v>43</v>
      </c>
      <c r="B42" s="0" t="n">
        <v>20</v>
      </c>
      <c r="C42" s="1" t="n">
        <f aca="false">(B42-'Amost Dupla'!$C$7)^2</f>
        <v>117.601975308642</v>
      </c>
    </row>
    <row r="43" customFormat="false" ht="12.8" hidden="false" customHeight="false" outlineLevel="0" collapsed="false">
      <c r="A43" s="0" t="s">
        <v>44</v>
      </c>
      <c r="B43" s="0" t="n">
        <v>14</v>
      </c>
      <c r="C43" s="1" t="n">
        <f aca="false">(B43-'Amost Dupla'!$C$7)^2</f>
        <v>283.735308641975</v>
      </c>
    </row>
    <row r="44" customFormat="false" ht="12.8" hidden="false" customHeight="false" outlineLevel="0" collapsed="false">
      <c r="A44" s="0" t="s">
        <v>45</v>
      </c>
      <c r="B44" s="0" t="n">
        <v>34</v>
      </c>
      <c r="C44" s="1" t="n">
        <f aca="false">(B44-'Amost Dupla'!$C$7)^2</f>
        <v>9.95753086419753</v>
      </c>
    </row>
    <row r="45" customFormat="false" ht="12.8" hidden="false" customHeight="false" outlineLevel="0" collapsed="false">
      <c r="A45" s="0" t="s">
        <v>46</v>
      </c>
      <c r="B45" s="0" t="n">
        <v>36</v>
      </c>
      <c r="C45" s="1" t="n">
        <f aca="false">(B45-'Amost Dupla'!$C$7)^2</f>
        <v>26.5797530864197</v>
      </c>
    </row>
    <row r="46" customFormat="false" ht="12.8" hidden="false" customHeight="false" outlineLevel="0" collapsed="false">
      <c r="A46" s="0" t="s">
        <v>47</v>
      </c>
      <c r="B46" s="0" t="n">
        <v>10</v>
      </c>
      <c r="C46" s="1" t="n">
        <f aca="false">(B46-'Amost Dupla'!$C$7)^2</f>
        <v>434.490864197531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D1" colorId="64" zoomScale="143" zoomScaleNormal="143" zoomScalePageLayoutView="100" workbookViewId="0">
      <selection pane="topLeft" activeCell="I1" activeCellId="0" sqref="I1"/>
    </sheetView>
  </sheetViews>
  <sheetFormatPr defaultColWidth="11.53515625" defaultRowHeight="12.8" zeroHeight="false" outlineLevelRow="0" outlineLevelCol="0"/>
  <cols>
    <col collapsed="false" customWidth="true" hidden="false" outlineLevel="0" max="8" min="8" style="0" width="18.26"/>
    <col collapsed="false" customWidth="true" hidden="false" outlineLevel="0" max="9" min="9" style="0" width="19.04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48</v>
      </c>
      <c r="D1" s="0" t="s">
        <v>49</v>
      </c>
      <c r="E1" s="0" t="s">
        <v>50</v>
      </c>
      <c r="F1" s="0" t="s">
        <v>51</v>
      </c>
      <c r="H1" s="0" t="s">
        <v>52</v>
      </c>
      <c r="I1" s="0" t="s">
        <v>53</v>
      </c>
    </row>
    <row r="2" customFormat="false" ht="12.8" hidden="false" customHeight="false" outlineLevel="0" collapsed="false">
      <c r="A2" s="0" t="s">
        <v>9</v>
      </c>
      <c r="B2" s="0" t="n">
        <v>26</v>
      </c>
      <c r="C2" s="0" t="n">
        <v>1329.18</v>
      </c>
      <c r="D2" s="0" t="n">
        <v>298.15</v>
      </c>
      <c r="E2" s="0" t="n">
        <v>15.71</v>
      </c>
      <c r="F2" s="0" t="n">
        <v>25.51</v>
      </c>
      <c r="H2" s="1" t="n">
        <f aca="false">(D2-'Amost Dupla'!$C$14)^2</f>
        <v>31.1240012345675</v>
      </c>
      <c r="I2" s="1" t="n">
        <f aca="false">(B2-'Amost Dupla'!$C$13)*(D2-'Amost Dupla'!$C$14)</f>
        <v>3.71925925925924</v>
      </c>
    </row>
    <row r="3" customFormat="false" ht="12.8" hidden="false" customHeight="false" outlineLevel="0" collapsed="false">
      <c r="A3" s="0" t="s">
        <v>15</v>
      </c>
      <c r="B3" s="0" t="n">
        <v>56</v>
      </c>
      <c r="C3" s="0" t="n">
        <v>2839.44</v>
      </c>
      <c r="D3" s="0" t="n">
        <v>649.91</v>
      </c>
      <c r="E3" s="0" t="n">
        <v>15.66</v>
      </c>
      <c r="F3" s="0" t="n">
        <v>25.42</v>
      </c>
      <c r="H3" s="1" t="n">
        <f aca="false">(D3-'Amost Dupla'!$C$14)^2</f>
        <v>127691.081512346</v>
      </c>
      <c r="I3" s="1" t="n">
        <f aca="false">(B3-'Amost Dupla'!$C$13)*(D3-'Amost Dupla'!$C$14)</f>
        <v>10958.3925925926</v>
      </c>
    </row>
    <row r="4" customFormat="false" ht="12.8" hidden="false" customHeight="false" outlineLevel="0" collapsed="false">
      <c r="A4" s="0" t="s">
        <v>20</v>
      </c>
      <c r="B4" s="0" t="n">
        <v>14</v>
      </c>
      <c r="C4" s="0" t="n">
        <v>1043.4</v>
      </c>
      <c r="D4" s="0" t="n">
        <v>147.8</v>
      </c>
      <c r="E4" s="0" t="n">
        <v>12.87</v>
      </c>
      <c r="F4" s="0" t="n">
        <v>22.97</v>
      </c>
      <c r="H4" s="1" t="n">
        <f aca="false">(D4-'Amost Dupla'!$C$14)^2</f>
        <v>20958.6746123457</v>
      </c>
      <c r="I4" s="1" t="n">
        <f aca="false">(B4-'Amost Dupla'!$C$13)*(D4-'Amost Dupla'!$C$14)</f>
        <v>1640.73925925926</v>
      </c>
    </row>
    <row r="5" customFormat="false" ht="12.8" hidden="false" customHeight="false" outlineLevel="0" collapsed="false">
      <c r="A5" s="0" t="s">
        <v>25</v>
      </c>
      <c r="B5" s="0" t="n">
        <v>24</v>
      </c>
      <c r="C5" s="0" t="n">
        <v>1609.79</v>
      </c>
      <c r="D5" s="0" t="n">
        <v>266.81</v>
      </c>
      <c r="E5" s="0" t="n">
        <v>13.28</v>
      </c>
      <c r="F5" s="0" t="n">
        <v>23.2</v>
      </c>
      <c r="H5" s="1" t="n">
        <f aca="false">(D5-'Amost Dupla'!$C$14)^2</f>
        <v>663.634845679013</v>
      </c>
      <c r="I5" s="1" t="n">
        <f aca="false">(B5-'Amost Dupla'!$C$13)*(D5-'Amost Dupla'!$C$14)</f>
        <v>34.3481481481481</v>
      </c>
    </row>
    <row r="6" customFormat="false" ht="12.8" hidden="false" customHeight="false" outlineLevel="0" collapsed="false">
      <c r="A6" s="0" t="s">
        <v>27</v>
      </c>
      <c r="B6" s="0" t="n">
        <v>28</v>
      </c>
      <c r="C6" s="0" t="n">
        <v>1409.22</v>
      </c>
      <c r="D6" s="0" t="n">
        <v>329.56</v>
      </c>
      <c r="E6" s="0" t="n">
        <v>15.54</v>
      </c>
      <c r="F6" s="0" t="n">
        <v>25.24</v>
      </c>
      <c r="H6" s="1" t="n">
        <f aca="false">(D6-'Amost Dupla'!$C$14)^2</f>
        <v>1368.17790123457</v>
      </c>
      <c r="I6" s="1" t="n">
        <f aca="false">(B6-'Amost Dupla'!$C$13)*(D6-'Amost Dupla'!$C$14)</f>
        <v>98.6370370370371</v>
      </c>
    </row>
    <row r="7" customFormat="false" ht="12.8" hidden="false" customHeight="false" outlineLevel="0" collapsed="false">
      <c r="A7" s="0" t="s">
        <v>32</v>
      </c>
      <c r="B7" s="0" t="n">
        <v>22</v>
      </c>
      <c r="C7" s="0" t="n">
        <v>1431.74</v>
      </c>
      <c r="D7" s="0" t="n">
        <v>244.55</v>
      </c>
      <c r="E7" s="0" t="n">
        <v>13.59</v>
      </c>
      <c r="F7" s="0" t="n">
        <v>23.53</v>
      </c>
      <c r="H7" s="1" t="n">
        <f aca="false">(D7-'Amost Dupla'!$C$14)^2</f>
        <v>2306.02711234568</v>
      </c>
      <c r="I7" s="1" t="n">
        <f aca="false">(B7-'Amost Dupla'!$C$13)*(D7-'Amost Dupla'!$C$14)</f>
        <v>160.07037037037</v>
      </c>
    </row>
    <row r="8" customFormat="false" ht="12.8" hidden="false" customHeight="false" outlineLevel="0" collapsed="false">
      <c r="A8" s="0" t="s">
        <v>37</v>
      </c>
      <c r="B8" s="0" t="n">
        <v>20</v>
      </c>
      <c r="C8" s="0" t="n">
        <v>1050.53</v>
      </c>
      <c r="D8" s="0" t="n">
        <v>233.2</v>
      </c>
      <c r="E8" s="0" t="n">
        <v>15.2</v>
      </c>
      <c r="F8" s="0" t="n">
        <v>24.95</v>
      </c>
      <c r="H8" s="1" t="n">
        <f aca="false">(D8-'Amost Dupla'!$C$14)^2</f>
        <v>3524.9288345679</v>
      </c>
      <c r="I8" s="1" t="n">
        <f aca="false">(B8-'Amost Dupla'!$C$13)*(D8-'Amost Dupla'!$C$14)</f>
        <v>316.645925925926</v>
      </c>
    </row>
    <row r="9" customFormat="false" ht="12.8" hidden="false" customHeight="false" outlineLevel="0" collapsed="false">
      <c r="A9" s="0" t="s">
        <v>42</v>
      </c>
      <c r="B9" s="0" t="n">
        <v>24</v>
      </c>
      <c r="C9" s="0" t="n">
        <v>954.65</v>
      </c>
      <c r="D9" s="0" t="n">
        <v>294.37</v>
      </c>
      <c r="E9" s="0" t="n">
        <v>17.78</v>
      </c>
      <c r="F9" s="0" t="n">
        <v>27.16</v>
      </c>
      <c r="H9" s="1" t="n">
        <f aca="false">(D9-'Amost Dupla'!$C$14)^2</f>
        <v>3.23600123456788</v>
      </c>
      <c r="I9" s="1" t="n">
        <f aca="false">(B9-'Amost Dupla'!$C$13)*(D9-'Amost Dupla'!$C$14)</f>
        <v>-2.39851851851851</v>
      </c>
    </row>
    <row r="10" customFormat="false" ht="12.8" hidden="false" customHeight="false" outlineLevel="0" collapsed="false">
      <c r="A10" s="0" t="s">
        <v>44</v>
      </c>
      <c r="B10" s="0" t="n">
        <v>14</v>
      </c>
      <c r="C10" s="0" t="n">
        <v>604.82</v>
      </c>
      <c r="D10" s="0" t="n">
        <v>168.79</v>
      </c>
      <c r="E10" s="0" t="n">
        <v>17</v>
      </c>
      <c r="F10" s="0" t="n">
        <v>26.53</v>
      </c>
      <c r="H10" s="1" t="n">
        <f aca="false">(D10-'Amost Dupla'!$C$14)^2</f>
        <v>15321.7634679012</v>
      </c>
      <c r="I10" s="1" t="n">
        <f aca="false">(B10-'Amost Dupla'!$C$13)*(D10-'Amost Dupla'!$C$14)</f>
        <v>1402.85259259259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true" showOutlineSymbols="true" defaultGridColor="true" view="normal" topLeftCell="A1" colorId="64" zoomScale="143" zoomScaleNormal="143" zoomScalePageLayoutView="100" workbookViewId="0">
      <selection pane="topLeft" activeCell="C24" activeCellId="0" sqref="C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4.19"/>
    <col collapsed="false" customWidth="true" hidden="false" outlineLevel="0" max="2" min="2" style="4" width="14.67"/>
    <col collapsed="false" customWidth="true" hidden="false" outlineLevel="0" max="4" min="4" style="0" width="14.67"/>
  </cols>
  <sheetData>
    <row r="1" customFormat="false" ht="12.8" hidden="false" customHeight="false" outlineLevel="0" collapsed="false">
      <c r="A1" s="5" t="s">
        <v>54</v>
      </c>
    </row>
    <row r="2" customFormat="false" ht="12.8" hidden="false" customHeight="false" outlineLevel="0" collapsed="false">
      <c r="A2" s="6" t="s">
        <v>55</v>
      </c>
      <c r="C2" s="0" t="s">
        <v>56</v>
      </c>
    </row>
    <row r="3" customFormat="false" ht="12.8" hidden="false" customHeight="false" outlineLevel="0" collapsed="false">
      <c r="A3" s="5"/>
    </row>
    <row r="5" customFormat="false" ht="12.8" hidden="false" customHeight="false" outlineLevel="0" collapsed="false">
      <c r="A5" s="7" t="s">
        <v>57</v>
      </c>
    </row>
    <row r="6" customFormat="false" ht="12.8" hidden="false" customHeight="false" outlineLevel="0" collapsed="false">
      <c r="A6" s="0" t="s">
        <v>58</v>
      </c>
      <c r="B6" s="4" t="s">
        <v>59</v>
      </c>
      <c r="C6" s="0" t="n">
        <v>45</v>
      </c>
    </row>
    <row r="7" customFormat="false" ht="12.8" hidden="false" customHeight="false" outlineLevel="0" collapsed="false">
      <c r="A7" s="0" t="s">
        <v>60</v>
      </c>
      <c r="B7" s="4" t="s">
        <v>61</v>
      </c>
      <c r="C7" s="8" t="n">
        <f aca="false">AVERAGE('1a Fase'!B2:B46)</f>
        <v>30.8444444444444</v>
      </c>
      <c r="D7" s="0" t="s">
        <v>62</v>
      </c>
    </row>
    <row r="8" customFormat="false" ht="12.8" hidden="false" customHeight="false" outlineLevel="0" collapsed="false">
      <c r="A8" s="0" t="s">
        <v>63</v>
      </c>
      <c r="B8" s="4" t="s">
        <v>64</v>
      </c>
      <c r="C8" s="8" t="n">
        <f aca="false">SUM('1a Fase'!C2:C46)/(C6-1)</f>
        <v>160.452525252525</v>
      </c>
      <c r="D8" s="0" t="s">
        <v>65</v>
      </c>
    </row>
    <row r="11" customFormat="false" ht="12.8" hidden="false" customHeight="false" outlineLevel="0" collapsed="false">
      <c r="A11" s="7" t="s">
        <v>66</v>
      </c>
    </row>
    <row r="12" customFormat="false" ht="12.8" hidden="false" customHeight="false" outlineLevel="0" collapsed="false">
      <c r="A12" s="0" t="s">
        <v>58</v>
      </c>
      <c r="B12" s="4" t="s">
        <v>67</v>
      </c>
      <c r="C12" s="0" t="n">
        <v>9</v>
      </c>
    </row>
    <row r="13" customFormat="false" ht="12.8" hidden="false" customHeight="false" outlineLevel="0" collapsed="false">
      <c r="A13" s="0" t="s">
        <v>68</v>
      </c>
      <c r="B13" s="4" t="s">
        <v>69</v>
      </c>
      <c r="C13" s="1" t="n">
        <f aca="false">AVERAGE('2a Fase'!B2:B10)</f>
        <v>25.3333333333333</v>
      </c>
      <c r="D13" s="0" t="s">
        <v>62</v>
      </c>
    </row>
    <row r="14" customFormat="false" ht="12.8" hidden="false" customHeight="false" outlineLevel="0" collapsed="false">
      <c r="B14" s="4" t="s">
        <v>70</v>
      </c>
      <c r="C14" s="1" t="n">
        <f aca="false">AVERAGE('2a Fase'!D2:D10)</f>
        <v>292.571111111111</v>
      </c>
      <c r="D14" s="0" t="s">
        <v>71</v>
      </c>
    </row>
    <row r="15" customFormat="false" ht="12.8" hidden="false" customHeight="false" outlineLevel="0" collapsed="false">
      <c r="A15" s="0" t="s">
        <v>72</v>
      </c>
      <c r="B15" s="4" t="s">
        <v>73</v>
      </c>
      <c r="C15" s="1" t="n">
        <f aca="false">SUM('2a Fase'!H2:H10)/(C12-1)</f>
        <v>21483.5810361111</v>
      </c>
      <c r="D15" s="0" t="s">
        <v>74</v>
      </c>
    </row>
    <row r="16" customFormat="false" ht="12.8" hidden="false" customHeight="false" outlineLevel="0" collapsed="false">
      <c r="B16" s="4" t="s">
        <v>75</v>
      </c>
      <c r="C16" s="1" t="n">
        <f aca="false">SUM('2a Fase'!I2:I10)/(C12-1)</f>
        <v>1826.62583333333</v>
      </c>
      <c r="D16" s="0" t="s">
        <v>76</v>
      </c>
    </row>
    <row r="18" customFormat="false" ht="12.8" hidden="false" customHeight="false" outlineLevel="0" collapsed="false">
      <c r="A18" s="5" t="s">
        <v>77</v>
      </c>
    </row>
    <row r="19" customFormat="false" ht="12.8" hidden="false" customHeight="false" outlineLevel="0" collapsed="false">
      <c r="A19" s="0" t="s">
        <v>78</v>
      </c>
      <c r="B19" s="4" t="s">
        <v>79</v>
      </c>
      <c r="C19" s="9" t="n">
        <f aca="false">C14/C13</f>
        <v>11.5488596491228</v>
      </c>
      <c r="D19" s="0" t="s">
        <v>80</v>
      </c>
    </row>
    <row r="20" customFormat="false" ht="12.8" hidden="false" customHeight="false" outlineLevel="0" collapsed="false">
      <c r="A20" s="0" t="s">
        <v>81</v>
      </c>
      <c r="B20" s="4" t="s">
        <v>82</v>
      </c>
      <c r="C20" s="9" t="n">
        <f aca="false">C19*C7</f>
        <v>356.218159844055</v>
      </c>
      <c r="D20" s="0" t="s">
        <v>71</v>
      </c>
    </row>
    <row r="21" customFormat="false" ht="12.8" hidden="false" customHeight="false" outlineLevel="0" collapsed="false">
      <c r="A21" s="0" t="s">
        <v>83</v>
      </c>
      <c r="B21" s="4" t="s">
        <v>84</v>
      </c>
      <c r="C21" s="9" t="n">
        <f aca="false">(C15/C12) + C19^2*(C8/C6)*((C6/C12)-1) - 2*C19*(C16/C12)*(1-(C12/C6))</f>
        <v>539.033518686588</v>
      </c>
      <c r="D21" s="0" t="s">
        <v>85</v>
      </c>
    </row>
    <row r="23" customFormat="false" ht="12.8" hidden="false" customHeight="false" outlineLevel="0" collapsed="false">
      <c r="A23" s="5" t="s">
        <v>86</v>
      </c>
    </row>
    <row r="24" customFormat="false" ht="12.8" hidden="false" customHeight="false" outlineLevel="0" collapsed="false">
      <c r="A24" s="0" t="s">
        <v>87</v>
      </c>
      <c r="B24" s="4" t="s">
        <v>88</v>
      </c>
      <c r="C24" s="0" t="n">
        <v>2</v>
      </c>
    </row>
    <row r="25" customFormat="false" ht="12.8" hidden="false" customHeight="false" outlineLevel="0" collapsed="false">
      <c r="A25" s="0" t="s">
        <v>89</v>
      </c>
      <c r="C25" s="9" t="n">
        <f aca="false">C24*SQRT(C21)</f>
        <v>46.4341907945681</v>
      </c>
      <c r="D25" s="0" t="s">
        <v>71</v>
      </c>
    </row>
    <row r="26" customFormat="false" ht="12.8" hidden="false" customHeight="false" outlineLevel="0" collapsed="false">
      <c r="A26" s="0" t="s">
        <v>90</v>
      </c>
      <c r="C26" s="10" t="n">
        <f aca="false">C25/C20*100</f>
        <v>13.0353238630215</v>
      </c>
      <c r="D26" s="0" t="s">
        <v>91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2020-11-28T17:03:16Z</dcterms:modified>
  <cp:revision>7</cp:revision>
  <dc:subject/>
  <dc:title/>
</cp:coreProperties>
</file>